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7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8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9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10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drawings/drawing11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21795" windowHeight="11295"/>
  </bookViews>
  <sheets>
    <sheet name="BalanceSheet" sheetId="11" r:id="rId1"/>
    <sheet name="P&amp;L-all" sheetId="10" r:id="rId2"/>
    <sheet name="P&amp;L-Admin" sheetId="9" r:id="rId3"/>
    <sheet name="P&amp;L-BBQ" sheetId="8" r:id="rId4"/>
    <sheet name="P&amp;L-BEA" sheetId="7" r:id="rId5"/>
    <sheet name="P&amp;L-COO" sheetId="6" r:id="rId6"/>
    <sheet name="P&amp;L-JobFair" sheetId="5" r:id="rId7"/>
    <sheet name="P&amp;L-SmtHealth" sheetId="4" r:id="rId8"/>
    <sheet name="P&amp;L-Breckenridge" sheetId="3" r:id="rId9"/>
    <sheet name="P&amp;L-E205" sheetId="2" r:id="rId10"/>
    <sheet name="P&amp;L-Frisco" sheetId="1" r:id="rId11"/>
  </sheets>
  <definedNames>
    <definedName name="_xlnm.Print_Titles" localSheetId="0">BalanceSheet!$4:$5</definedName>
    <definedName name="_xlnm.Print_Titles" localSheetId="2">'P&amp;L-Admin'!$4:$5</definedName>
    <definedName name="_xlnm.Print_Titles" localSheetId="1">'P&amp;L-all'!$4:$5</definedName>
    <definedName name="_xlnm.Print_Titles" localSheetId="3">'P&amp;L-BBQ'!$4:$5</definedName>
    <definedName name="_xlnm.Print_Titles" localSheetId="4">'P&amp;L-BEA'!$4:$5</definedName>
    <definedName name="_xlnm.Print_Titles" localSheetId="8">'P&amp;L-Breckenridge'!$4:$5</definedName>
    <definedName name="_xlnm.Print_Titles" localSheetId="5">'P&amp;L-COO'!$4:$5</definedName>
    <definedName name="_xlnm.Print_Titles" localSheetId="9">'P&amp;L-E205'!$4:$5</definedName>
    <definedName name="_xlnm.Print_Titles" localSheetId="10">'P&amp;L-Frisco'!$4:$5</definedName>
    <definedName name="_xlnm.Print_Titles" localSheetId="6">'P&amp;L-JobFair'!$4:$5</definedName>
    <definedName name="_xlnm.Print_Titles" localSheetId="7">'P&amp;L-SmtHealth'!$4:$5</definedName>
    <definedName name="QB_BASIS_4" localSheetId="0" hidden="1">BalanceSheet!$H$3</definedName>
    <definedName name="QB_BASIS_4" localSheetId="2" hidden="1">'P&amp;L-Admin'!$N$3</definedName>
    <definedName name="QB_BASIS_4" localSheetId="1" hidden="1">'P&amp;L-all'!$N$3</definedName>
    <definedName name="QB_BASIS_4" localSheetId="3" hidden="1">'P&amp;L-BBQ'!$I$3</definedName>
    <definedName name="QB_BASIS_4" localSheetId="4" hidden="1">'P&amp;L-BEA'!$J$3</definedName>
    <definedName name="QB_BASIS_4" localSheetId="8" hidden="1">'P&amp;L-Breckenridge'!$K$3</definedName>
    <definedName name="QB_BASIS_4" localSheetId="5" hidden="1">'P&amp;L-COO'!$J$3</definedName>
    <definedName name="QB_BASIS_4" localSheetId="9" hidden="1">'P&amp;L-E205'!$K$3</definedName>
    <definedName name="QB_BASIS_4" localSheetId="10" hidden="1">'P&amp;L-Frisco'!$K$3</definedName>
    <definedName name="QB_BASIS_4" localSheetId="6" hidden="1">'P&amp;L-JobFair'!$I$3</definedName>
    <definedName name="QB_BASIS_4" localSheetId="7" hidden="1">'P&amp;L-SmtHealth'!$J$3</definedName>
    <definedName name="QB_COLUMN_59200" localSheetId="0" hidden="1">BalanceSheet!$F$5</definedName>
    <definedName name="QB_COLUMN_59200" localSheetId="2" hidden="1">'P&amp;L-Admin'!$H$5</definedName>
    <definedName name="QB_COLUMN_59200" localSheetId="1" hidden="1">'P&amp;L-all'!$H$5</definedName>
    <definedName name="QB_COLUMN_59200" localSheetId="3" hidden="1">'P&amp;L-BBQ'!$E$5</definedName>
    <definedName name="QB_COLUMN_59200" localSheetId="4" hidden="1">'P&amp;L-BEA'!$F$5</definedName>
    <definedName name="QB_COLUMN_59200" localSheetId="8" hidden="1">'P&amp;L-Breckenridge'!$G$5</definedName>
    <definedName name="QB_COLUMN_59200" localSheetId="5" hidden="1">'P&amp;L-COO'!$F$5</definedName>
    <definedName name="QB_COLUMN_59200" localSheetId="9" hidden="1">'P&amp;L-E205'!$G$5</definedName>
    <definedName name="QB_COLUMN_59200" localSheetId="10" hidden="1">'P&amp;L-Frisco'!$G$5</definedName>
    <definedName name="QB_COLUMN_59200" localSheetId="6" hidden="1">'P&amp;L-JobFair'!$E$5</definedName>
    <definedName name="QB_COLUMN_59200" localSheetId="7" hidden="1">'P&amp;L-SmtHealth'!$F$5</definedName>
    <definedName name="QB_COLUMN_60210" localSheetId="0" hidden="1">BalanceSheet!$G$5</definedName>
    <definedName name="QB_COLUMN_62220" localSheetId="3" hidden="1">'P&amp;L-BBQ'!$G$5</definedName>
    <definedName name="QB_COLUMN_62220" localSheetId="4" hidden="1">'P&amp;L-BEA'!$H$5</definedName>
    <definedName name="QB_COLUMN_62220" localSheetId="8" hidden="1">'P&amp;L-Breckenridge'!$I$5</definedName>
    <definedName name="QB_COLUMN_62220" localSheetId="5" hidden="1">'P&amp;L-COO'!$H$5</definedName>
    <definedName name="QB_COLUMN_62220" localSheetId="9" hidden="1">'P&amp;L-E205'!$I$5</definedName>
    <definedName name="QB_COLUMN_62220" localSheetId="10" hidden="1">'P&amp;L-Frisco'!$I$5</definedName>
    <definedName name="QB_COLUMN_62220" localSheetId="6" hidden="1">'P&amp;L-JobFair'!$G$5</definedName>
    <definedName name="QB_COLUMN_62220" localSheetId="7" hidden="1">'P&amp;L-SmtHealth'!$H$5</definedName>
    <definedName name="QB_COLUMN_62230" localSheetId="2" hidden="1">'P&amp;L-Admin'!$K$5</definedName>
    <definedName name="QB_COLUMN_62230" localSheetId="1" hidden="1">'P&amp;L-all'!$K$5</definedName>
    <definedName name="QB_COLUMN_63620" localSheetId="0" hidden="1">BalanceSheet!$H$5</definedName>
    <definedName name="QB_COLUMN_63620" localSheetId="2" hidden="1">'P&amp;L-Admin'!$J$5</definedName>
    <definedName name="QB_COLUMN_63620" localSheetId="1" hidden="1">'P&amp;L-all'!$J$5</definedName>
    <definedName name="QB_COLUMN_63650" localSheetId="2" hidden="1">'P&amp;L-Admin'!$M$5</definedName>
    <definedName name="QB_COLUMN_63650" localSheetId="1" hidden="1">'P&amp;L-all'!$M$5</definedName>
    <definedName name="QB_COLUMN_76210" localSheetId="2" hidden="1">'P&amp;L-Admin'!$I$5</definedName>
    <definedName name="QB_COLUMN_76210" localSheetId="1" hidden="1">'P&amp;L-all'!$I$5</definedName>
    <definedName name="QB_COLUMN_76210" localSheetId="3" hidden="1">'P&amp;L-BBQ'!$F$5</definedName>
    <definedName name="QB_COLUMN_76210" localSheetId="4" hidden="1">'P&amp;L-BEA'!$G$5</definedName>
    <definedName name="QB_COLUMN_76210" localSheetId="8" hidden="1">'P&amp;L-Breckenridge'!$H$5</definedName>
    <definedName name="QB_COLUMN_76210" localSheetId="5" hidden="1">'P&amp;L-COO'!$G$5</definedName>
    <definedName name="QB_COLUMN_76210" localSheetId="9" hidden="1">'P&amp;L-E205'!$H$5</definedName>
    <definedName name="QB_COLUMN_76210" localSheetId="10" hidden="1">'P&amp;L-Frisco'!$H$5</definedName>
    <definedName name="QB_COLUMN_76210" localSheetId="6" hidden="1">'P&amp;L-JobFair'!$F$5</definedName>
    <definedName name="QB_COLUMN_76210" localSheetId="7" hidden="1">'P&amp;L-SmtHealth'!$G$5</definedName>
    <definedName name="QB_COLUMN_76230" localSheetId="3" hidden="1">'P&amp;L-BBQ'!$H$5</definedName>
    <definedName name="QB_COLUMN_76230" localSheetId="4" hidden="1">'P&amp;L-BEA'!$I$5</definedName>
    <definedName name="QB_COLUMN_76230" localSheetId="8" hidden="1">'P&amp;L-Breckenridge'!$J$5</definedName>
    <definedName name="QB_COLUMN_76230" localSheetId="5" hidden="1">'P&amp;L-COO'!$I$5</definedName>
    <definedName name="QB_COLUMN_76230" localSheetId="9" hidden="1">'P&amp;L-E205'!$J$5</definedName>
    <definedName name="QB_COLUMN_76230" localSheetId="10" hidden="1">'P&amp;L-Frisco'!$J$5</definedName>
    <definedName name="QB_COLUMN_76230" localSheetId="6" hidden="1">'P&amp;L-JobFair'!$H$5</definedName>
    <definedName name="QB_COLUMN_76230" localSheetId="7" hidden="1">'P&amp;L-SmtHealth'!$I$5</definedName>
    <definedName name="QB_COLUMN_76240" localSheetId="2" hidden="1">'P&amp;L-Admin'!$L$5</definedName>
    <definedName name="QB_COLUMN_76240" localSheetId="1" hidden="1">'P&amp;L-all'!$L$5</definedName>
    <definedName name="QB_COLUMN_76240" localSheetId="3" hidden="1">'P&amp;L-BBQ'!$I$5</definedName>
    <definedName name="QB_COLUMN_76240" localSheetId="4" hidden="1">'P&amp;L-BEA'!$J$5</definedName>
    <definedName name="QB_COLUMN_76240" localSheetId="8" hidden="1">'P&amp;L-Breckenridge'!$K$5</definedName>
    <definedName name="QB_COLUMN_76240" localSheetId="5" hidden="1">'P&amp;L-COO'!$J$5</definedName>
    <definedName name="QB_COLUMN_76240" localSheetId="9" hidden="1">'P&amp;L-E205'!$K$5</definedName>
    <definedName name="QB_COLUMN_76240" localSheetId="10" hidden="1">'P&amp;L-Frisco'!$K$5</definedName>
    <definedName name="QB_COLUMN_76240" localSheetId="6" hidden="1">'P&amp;L-JobFair'!$I$5</definedName>
    <definedName name="QB_COLUMN_76240" localSheetId="7" hidden="1">'P&amp;L-SmtHealth'!$J$5</definedName>
    <definedName name="QB_COLUMN_76260" localSheetId="2" hidden="1">'P&amp;L-Admin'!$N$5</definedName>
    <definedName name="QB_COLUMN_76260" localSheetId="1" hidden="1">'P&amp;L-all'!$N$5</definedName>
    <definedName name="QB_COMPANY_0" localSheetId="0" hidden="1">BalanceSheet!$A$1</definedName>
    <definedName name="QB_COMPANY_0" localSheetId="2" hidden="1">'P&amp;L-Admin'!$A$1</definedName>
    <definedName name="QB_COMPANY_0" localSheetId="1" hidden="1">'P&amp;L-all'!$A$1</definedName>
    <definedName name="QB_COMPANY_0" localSheetId="3" hidden="1">'P&amp;L-BBQ'!$A$1</definedName>
    <definedName name="QB_COMPANY_0" localSheetId="4" hidden="1">'P&amp;L-BEA'!$A$1</definedName>
    <definedName name="QB_COMPANY_0" localSheetId="8" hidden="1">'P&amp;L-Breckenridge'!$A$1</definedName>
    <definedName name="QB_COMPANY_0" localSheetId="5" hidden="1">'P&amp;L-COO'!$A$1</definedName>
    <definedName name="QB_COMPANY_0" localSheetId="9" hidden="1">'P&amp;L-E205'!$A$1</definedName>
    <definedName name="QB_COMPANY_0" localSheetId="10" hidden="1">'P&amp;L-Frisco'!$A$1</definedName>
    <definedName name="QB_COMPANY_0" localSheetId="6" hidden="1">'P&amp;L-JobFair'!$A$1</definedName>
    <definedName name="QB_COMPANY_0" localSheetId="7" hidden="1">'P&amp;L-SmtHealth'!$A$1</definedName>
    <definedName name="QB_DATA_0" localSheetId="0" hidden="1">BalanceSheet!$10:$10,BalanceSheet!$11:$11,BalanceSheet!$14:$14,BalanceSheet!$15:$15,BalanceSheet!$16:$16,BalanceSheet!$17:$17,BalanceSheet!$18:$18,BalanceSheet!$21:$21,BalanceSheet!$24:$24,BalanceSheet!$28:$28,BalanceSheet!$36:$36,BalanceSheet!$39:$39,BalanceSheet!$40:$40,BalanceSheet!$41:$41,BalanceSheet!$42:$42,BalanceSheet!$43:$43</definedName>
    <definedName name="QB_DATA_0" localSheetId="2" hidden="1">'P&amp;L-Admin'!$9:$9,'P&amp;L-Admin'!$10:$10,'P&amp;L-Admin'!$11:$11,'P&amp;L-Admin'!$12:$12,'P&amp;L-Admin'!$13:$13,'P&amp;L-Admin'!$14:$14,'P&amp;L-Admin'!$15:$15,'P&amp;L-Admin'!$17:$17,'P&amp;L-Admin'!$18:$18,'P&amp;L-Admin'!$20:$20,'P&amp;L-Admin'!$21:$21,'P&amp;L-Admin'!$22:$22,'P&amp;L-Admin'!$23:$23,'P&amp;L-Admin'!$24:$24,'P&amp;L-Admin'!$29:$29,'P&amp;L-Admin'!$32:$32</definedName>
    <definedName name="QB_DATA_0" localSheetId="1" hidden="1">'P&amp;L-all'!$9:$9,'P&amp;L-all'!$10:$10,'P&amp;L-all'!$11:$11,'P&amp;L-all'!$12:$12,'P&amp;L-all'!$13:$13,'P&amp;L-all'!$14:$14,'P&amp;L-all'!$15:$15,'P&amp;L-all'!$17:$17,'P&amp;L-all'!$18:$18,'P&amp;L-all'!$20:$20,'P&amp;L-all'!$21:$21,'P&amp;L-all'!$22:$22,'P&amp;L-all'!$23:$23,'P&amp;L-all'!$24:$24,'P&amp;L-all'!$29:$29,'P&amp;L-all'!$32:$32</definedName>
    <definedName name="QB_DATA_0" localSheetId="3" hidden="1">'P&amp;L-BBQ'!$8:$8,'P&amp;L-BBQ'!$11:$11</definedName>
    <definedName name="QB_DATA_0" localSheetId="4" hidden="1">'P&amp;L-BEA'!$9:$9,'P&amp;L-BEA'!$10:$10,'P&amp;L-BEA'!$11:$11,'P&amp;L-BEA'!$16:$16,'P&amp;L-BEA'!$17:$17,'P&amp;L-BEA'!$18:$18,'P&amp;L-BEA'!$19:$19,'P&amp;L-BEA'!$20:$20</definedName>
    <definedName name="QB_DATA_0" localSheetId="8" hidden="1">'P&amp;L-Breckenridge'!$9:$9,'P&amp;L-Breckenridge'!$17:$17,'P&amp;L-Breckenridge'!$18:$18,'P&amp;L-Breckenridge'!$23:$23,'P&amp;L-Breckenridge'!$24:$24,'P&amp;L-Breckenridge'!$25:$25,'P&amp;L-Breckenridge'!$26:$26,'P&amp;L-Breckenridge'!$27:$27,'P&amp;L-Breckenridge'!$28:$28,'P&amp;L-Breckenridge'!$30:$30</definedName>
    <definedName name="QB_DATA_0" localSheetId="5" hidden="1">'P&amp;L-COO'!$9:$9,'P&amp;L-COO'!$10:$10,'P&amp;L-COO'!$11:$11,'P&amp;L-COO'!$12:$12,'P&amp;L-COO'!$13:$13,'P&amp;L-COO'!$14:$14,'P&amp;L-COO'!$19:$19,'P&amp;L-COO'!$20:$20,'P&amp;L-COO'!$21:$21,'P&amp;L-COO'!$22:$22,'P&amp;L-COO'!$23:$23,'P&amp;L-COO'!$24:$24,'P&amp;L-COO'!$25:$25</definedName>
    <definedName name="QB_DATA_0" localSheetId="9" hidden="1">'P&amp;L-E205'!$9:$9,'P&amp;L-E205'!$17:$17,'P&amp;L-E205'!$18:$18,'P&amp;L-E205'!$19:$19,'P&amp;L-E205'!$24:$24,'P&amp;L-E205'!$25:$25,'P&amp;L-E205'!$26:$26,'P&amp;L-E205'!$27:$27,'P&amp;L-E205'!$28:$28,'P&amp;L-E205'!$29:$29,'P&amp;L-E205'!$30:$30,'P&amp;L-E205'!$32:$32</definedName>
    <definedName name="QB_DATA_0" localSheetId="10" hidden="1">'P&amp;L-Frisco'!$9:$9,'P&amp;L-Frisco'!$12:$12,'P&amp;L-Frisco'!$13:$13,'P&amp;L-Frisco'!$21:$21,'P&amp;L-Frisco'!$26:$26,'P&amp;L-Frisco'!$27:$27,'P&amp;L-Frisco'!$28:$28,'P&amp;L-Frisco'!$29:$29,'P&amp;L-Frisco'!$30:$30,'P&amp;L-Frisco'!$31:$31,'P&amp;L-Frisco'!$32:$32,'P&amp;L-Frisco'!$34:$34</definedName>
    <definedName name="QB_DATA_0" localSheetId="6" hidden="1">'P&amp;L-JobFair'!$8:$8,'P&amp;L-JobFair'!$11:$11</definedName>
    <definedName name="QB_DATA_0" localSheetId="7" hidden="1">'P&amp;L-SmtHealth'!$8:$8,'P&amp;L-SmtHealth'!$12:$12,'P&amp;L-SmtHealth'!$13:$13</definedName>
    <definedName name="QB_DATA_1" localSheetId="0" hidden="1">BalanceSheet!$44:$44,BalanceSheet!$49:$49,BalanceSheet!$51:$51,BalanceSheet!$52:$52,BalanceSheet!$53:$53,BalanceSheet!$54:$54,BalanceSheet!$57:$57,BalanceSheet!$58:$58,BalanceSheet!$60:$60</definedName>
    <definedName name="QB_DATA_1" localSheetId="2" hidden="1">'P&amp;L-Admin'!$33:$33,'P&amp;L-Admin'!$35:$35,'P&amp;L-Admin'!$37:$37,'P&amp;L-Admin'!$38:$38,'P&amp;L-Admin'!$40:$40,'P&amp;L-Admin'!$41:$41,'P&amp;L-Admin'!$43:$43,'P&amp;L-Admin'!$44:$44,'P&amp;L-Admin'!$45:$45,'P&amp;L-Admin'!$48:$48,'P&amp;L-Admin'!$49:$49,'P&amp;L-Admin'!$51:$51,'P&amp;L-Admin'!$52:$52,'P&amp;L-Admin'!$53:$53,'P&amp;L-Admin'!$54:$54,'P&amp;L-Admin'!$55:$55</definedName>
    <definedName name="QB_DATA_1" localSheetId="1" hidden="1">'P&amp;L-all'!$33:$33,'P&amp;L-all'!$35:$35,'P&amp;L-all'!$37:$37,'P&amp;L-all'!$38:$38,'P&amp;L-all'!$40:$40,'P&amp;L-all'!$41:$41,'P&amp;L-all'!$43:$43,'P&amp;L-all'!$44:$44,'P&amp;L-all'!$45:$45,'P&amp;L-all'!$48:$48,'P&amp;L-all'!$49:$49,'P&amp;L-all'!$51:$51,'P&amp;L-all'!$52:$52,'P&amp;L-all'!$53:$53,'P&amp;L-all'!$54:$54,'P&amp;L-all'!$55:$55</definedName>
    <definedName name="QB_DATA_2" localSheetId="2" hidden="1">'P&amp;L-Admin'!$56:$56,'P&amp;L-Admin'!$57:$57,'P&amp;L-Admin'!$58:$58,'P&amp;L-Admin'!$60:$60,'P&amp;L-Admin'!$61:$61,'P&amp;L-Admin'!$65:$65,'P&amp;L-Admin'!$66:$66,'P&amp;L-Admin'!$67:$67,'P&amp;L-Admin'!$68:$68,'P&amp;L-Admin'!$71:$71,'P&amp;L-Admin'!$72:$72,'P&amp;L-Admin'!$73:$73,'P&amp;L-Admin'!$80:$80,'P&amp;L-Admin'!$81:$81,'P&amp;L-Admin'!$82:$82,'P&amp;L-Admin'!$83:$83</definedName>
    <definedName name="QB_DATA_2" localSheetId="1" hidden="1">'P&amp;L-all'!$56:$56,'P&amp;L-all'!$57:$57,'P&amp;L-all'!$58:$58,'P&amp;L-all'!$60:$60,'P&amp;L-all'!$61:$61,'P&amp;L-all'!$65:$65,'P&amp;L-all'!$66:$66,'P&amp;L-all'!$67:$67,'P&amp;L-all'!$68:$68,'P&amp;L-all'!$71:$71,'P&amp;L-all'!$72:$72,'P&amp;L-all'!$73:$73,'P&amp;L-all'!$80:$80,'P&amp;L-all'!$81:$81,'P&amp;L-all'!$82:$82,'P&amp;L-all'!$83:$83</definedName>
    <definedName name="QB_DATA_3" localSheetId="2" hidden="1">'P&amp;L-Admin'!$84:$84,'P&amp;L-Admin'!$85:$85,'P&amp;L-Admin'!$87:$87,'P&amp;L-Admin'!$91:$91,'P&amp;L-Admin'!$92:$92,'P&amp;L-Admin'!$93:$93,'P&amp;L-Admin'!$94:$94,'P&amp;L-Admin'!$95:$95,'P&amp;L-Admin'!$96:$96,'P&amp;L-Admin'!$97:$97,'P&amp;L-Admin'!$98:$98,'P&amp;L-Admin'!$99:$99</definedName>
    <definedName name="QB_DATA_3" localSheetId="1" hidden="1">'P&amp;L-all'!$84:$84,'P&amp;L-all'!$85:$85,'P&amp;L-all'!$87:$87,'P&amp;L-all'!$91:$91,'P&amp;L-all'!$92:$92,'P&amp;L-all'!$93:$93,'P&amp;L-all'!$94:$94,'P&amp;L-all'!$95:$95,'P&amp;L-all'!$96:$96,'P&amp;L-all'!$97:$97,'P&amp;L-all'!$98:$98,'P&amp;L-all'!$99:$99,'P&amp;L-all'!$100:$100,'P&amp;L-all'!$101:$101,'P&amp;L-all'!$103:$103</definedName>
    <definedName name="QB_DATE_1" localSheetId="0" hidden="1">BalanceSheet!$H$2</definedName>
    <definedName name="QB_DATE_1" localSheetId="2" hidden="1">'P&amp;L-Admin'!$N$2</definedName>
    <definedName name="QB_DATE_1" localSheetId="1" hidden="1">'P&amp;L-all'!$N$2</definedName>
    <definedName name="QB_DATE_1" localSheetId="3" hidden="1">'P&amp;L-BBQ'!$I$2</definedName>
    <definedName name="QB_DATE_1" localSheetId="4" hidden="1">'P&amp;L-BEA'!$J$2</definedName>
    <definedName name="QB_DATE_1" localSheetId="8" hidden="1">'P&amp;L-Breckenridge'!$K$2</definedName>
    <definedName name="QB_DATE_1" localSheetId="5" hidden="1">'P&amp;L-COO'!$J$2</definedName>
    <definedName name="QB_DATE_1" localSheetId="9" hidden="1">'P&amp;L-E205'!$K$2</definedName>
    <definedName name="QB_DATE_1" localSheetId="10" hidden="1">'P&amp;L-Frisco'!$K$2</definedName>
    <definedName name="QB_DATE_1" localSheetId="6" hidden="1">'P&amp;L-JobFair'!$I$2</definedName>
    <definedName name="QB_DATE_1" localSheetId="7" hidden="1">'P&amp;L-SmtHealth'!$J$2</definedName>
    <definedName name="QB_FORMULA_0" localSheetId="0" hidden="1">BalanceSheet!$H$10,BalanceSheet!$H$11,BalanceSheet!$F$12,BalanceSheet!$G$12,BalanceSheet!$H$12,BalanceSheet!$H$14,BalanceSheet!$H$15,BalanceSheet!$H$16,BalanceSheet!$H$17,BalanceSheet!$H$18,BalanceSheet!$F$19,BalanceSheet!$G$19,BalanceSheet!$H$19,BalanceSheet!$H$21,BalanceSheet!$F$22,BalanceSheet!$G$22</definedName>
    <definedName name="QB_FORMULA_0" localSheetId="2" hidden="1">'P&amp;L-Admin'!$J$9,'P&amp;L-Admin'!$M$9,'P&amp;L-Admin'!$J$10,'P&amp;L-Admin'!$M$10,'P&amp;L-Admin'!$J$11,'P&amp;L-Admin'!$M$11,'P&amp;L-Admin'!$J$12,'P&amp;L-Admin'!$M$12,'P&amp;L-Admin'!$J$13,'P&amp;L-Admin'!$M$13,'P&amp;L-Admin'!$J$14,'P&amp;L-Admin'!$M$14,'P&amp;L-Admin'!$J$15,'P&amp;L-Admin'!$M$15,'P&amp;L-Admin'!$H$16,'P&amp;L-Admin'!$I$16</definedName>
    <definedName name="QB_FORMULA_0" localSheetId="1" hidden="1">'P&amp;L-all'!$J$9,'P&amp;L-all'!$M$9,'P&amp;L-all'!$J$10,'P&amp;L-all'!$M$10,'P&amp;L-all'!$J$11,'P&amp;L-all'!$M$11,'P&amp;L-all'!$J$12,'P&amp;L-all'!$M$12,'P&amp;L-all'!$J$13,'P&amp;L-all'!$M$13,'P&amp;L-all'!$J$14,'P&amp;L-all'!$M$14,'P&amp;L-all'!$J$15,'P&amp;L-all'!$M$15,'P&amp;L-all'!$H$16,'P&amp;L-all'!$I$16</definedName>
    <definedName name="QB_FORMULA_0" localSheetId="3" hidden="1">'P&amp;L-BBQ'!$E$9,'P&amp;L-BBQ'!$F$9,'P&amp;L-BBQ'!$G$9,'P&amp;L-BBQ'!$H$9,'P&amp;L-BBQ'!$I$9,'P&amp;L-BBQ'!$E$12,'P&amp;L-BBQ'!$F$12,'P&amp;L-BBQ'!$G$12,'P&amp;L-BBQ'!$H$12,'P&amp;L-BBQ'!$I$12,'P&amp;L-BBQ'!$E$13,'P&amp;L-BBQ'!$F$13,'P&amp;L-BBQ'!$G$13,'P&amp;L-BBQ'!$H$13,'P&amp;L-BBQ'!$I$13,'P&amp;L-BBQ'!$E$14</definedName>
    <definedName name="QB_FORMULA_0" localSheetId="4" hidden="1">'P&amp;L-BEA'!$F$12,'P&amp;L-BEA'!$G$12,'P&amp;L-BEA'!$H$12,'P&amp;L-BEA'!$I$12,'P&amp;L-BEA'!$J$12,'P&amp;L-BEA'!$F$13,'P&amp;L-BEA'!$G$13,'P&amp;L-BEA'!$H$13,'P&amp;L-BEA'!$I$13,'P&amp;L-BEA'!$J$13,'P&amp;L-BEA'!$F$21,'P&amp;L-BEA'!$G$21,'P&amp;L-BEA'!$H$21,'P&amp;L-BEA'!$I$21,'P&amp;L-BEA'!$J$21,'P&amp;L-BEA'!$F$22</definedName>
    <definedName name="QB_FORMULA_0" localSheetId="8" hidden="1">'P&amp;L-Breckenridge'!$G$10,'P&amp;L-Breckenridge'!$H$10,'P&amp;L-Breckenridge'!$I$10,'P&amp;L-Breckenridge'!$J$10,'P&amp;L-Breckenridge'!$K$10,'P&amp;L-Breckenridge'!$G$11,'P&amp;L-Breckenridge'!$H$11,'P&amp;L-Breckenridge'!$I$11,'P&amp;L-Breckenridge'!$J$11,'P&amp;L-Breckenridge'!$K$11,'P&amp;L-Breckenridge'!$G$12,'P&amp;L-Breckenridge'!$H$12,'P&amp;L-Breckenridge'!$I$12,'P&amp;L-Breckenridge'!$J$12,'P&amp;L-Breckenridge'!$K$12,'P&amp;L-Breckenridge'!$G$13</definedName>
    <definedName name="QB_FORMULA_0" localSheetId="5" hidden="1">'P&amp;L-COO'!$F$15,'P&amp;L-COO'!$G$15,'P&amp;L-COO'!$H$15,'P&amp;L-COO'!$I$15,'P&amp;L-COO'!$J$15,'P&amp;L-COO'!$F$16,'P&amp;L-COO'!$G$16,'P&amp;L-COO'!$H$16,'P&amp;L-COO'!$I$16,'P&amp;L-COO'!$J$16,'P&amp;L-COO'!$F$26,'P&amp;L-COO'!$G$26,'P&amp;L-COO'!$H$26,'P&amp;L-COO'!$I$26,'P&amp;L-COO'!$J$26,'P&amp;L-COO'!$F$27</definedName>
    <definedName name="QB_FORMULA_0" localSheetId="9" hidden="1">'P&amp;L-E205'!$G$10,'P&amp;L-E205'!$H$10,'P&amp;L-E205'!$I$10,'P&amp;L-E205'!$J$10,'P&amp;L-E205'!$K$10,'P&amp;L-E205'!$G$11,'P&amp;L-E205'!$H$11,'P&amp;L-E205'!$I$11,'P&amp;L-E205'!$J$11,'P&amp;L-E205'!$K$11,'P&amp;L-E205'!$G$12,'P&amp;L-E205'!$H$12,'P&amp;L-E205'!$I$12,'P&amp;L-E205'!$J$12,'P&amp;L-E205'!$K$12,'P&amp;L-E205'!$G$13</definedName>
    <definedName name="QB_FORMULA_0" localSheetId="10" hidden="1">'P&amp;L-Frisco'!$G$10,'P&amp;L-Frisco'!$H$10,'P&amp;L-Frisco'!$I$10,'P&amp;L-Frisco'!$J$10,'P&amp;L-Frisco'!$K$10,'P&amp;L-Frisco'!$G$14,'P&amp;L-Frisco'!$I$14,'P&amp;L-Frisco'!$G$15,'P&amp;L-Frisco'!$H$15,'P&amp;L-Frisco'!$I$15,'P&amp;L-Frisco'!$J$15,'P&amp;L-Frisco'!$K$15,'P&amp;L-Frisco'!$G$16,'P&amp;L-Frisco'!$H$16,'P&amp;L-Frisco'!$I$16,'P&amp;L-Frisco'!$J$16</definedName>
    <definedName name="QB_FORMULA_0" localSheetId="6" hidden="1">'P&amp;L-JobFair'!$E$9,'P&amp;L-JobFair'!$F$9,'P&amp;L-JobFair'!$G$9,'P&amp;L-JobFair'!$H$9,'P&amp;L-JobFair'!$I$9,'P&amp;L-JobFair'!$E$12,'P&amp;L-JobFair'!$F$12,'P&amp;L-JobFair'!$G$12,'P&amp;L-JobFair'!$H$12,'P&amp;L-JobFair'!$I$12,'P&amp;L-JobFair'!$E$13,'P&amp;L-JobFair'!$F$13,'P&amp;L-JobFair'!$G$13,'P&amp;L-JobFair'!$H$13,'P&amp;L-JobFair'!$I$13,'P&amp;L-JobFair'!$E$14</definedName>
    <definedName name="QB_FORMULA_0" localSheetId="7" hidden="1">'P&amp;L-SmtHealth'!$F$9,'P&amp;L-SmtHealth'!$H$9,'P&amp;L-SmtHealth'!$F$14,'P&amp;L-SmtHealth'!$H$14,'P&amp;L-SmtHealth'!$F$15,'P&amp;L-SmtHealth'!$H$15,'P&amp;L-SmtHealth'!$F$16,'P&amp;L-SmtHealth'!$H$16,'P&amp;L-SmtHealth'!$F$17,'P&amp;L-SmtHealth'!$H$17</definedName>
    <definedName name="QB_FORMULA_1" localSheetId="0" hidden="1">BalanceSheet!$H$22,BalanceSheet!$H$24,BalanceSheet!$F$25,BalanceSheet!$G$25,BalanceSheet!$H$25,BalanceSheet!$F$26,BalanceSheet!$G$26,BalanceSheet!$H$26,BalanceSheet!$H$28,BalanceSheet!$F$29,BalanceSheet!$G$29,BalanceSheet!$H$29,BalanceSheet!$F$30,BalanceSheet!$G$30,BalanceSheet!$H$30,BalanceSheet!$F$31</definedName>
    <definedName name="QB_FORMULA_1" localSheetId="2" hidden="1">'P&amp;L-Admin'!$J$16,'P&amp;L-Admin'!$K$16,'P&amp;L-Admin'!$L$16,'P&amp;L-Admin'!$M$16,'P&amp;L-Admin'!$N$16,'P&amp;L-Admin'!$J$17,'P&amp;L-Admin'!$M$17,'P&amp;L-Admin'!$J$20,'P&amp;L-Admin'!$M$20,'P&amp;L-Admin'!$J$21,'P&amp;L-Admin'!$M$21,'P&amp;L-Admin'!$J$22,'P&amp;L-Admin'!$M$22,'P&amp;L-Admin'!$J$23,'P&amp;L-Admin'!$M$23,'P&amp;L-Admin'!$J$24</definedName>
    <definedName name="QB_FORMULA_1" localSheetId="1" hidden="1">'P&amp;L-all'!$J$16,'P&amp;L-all'!$K$16,'P&amp;L-all'!$L$16,'P&amp;L-all'!$M$16,'P&amp;L-all'!$N$16,'P&amp;L-all'!$J$17,'P&amp;L-all'!$M$17,'P&amp;L-all'!$J$20,'P&amp;L-all'!$M$20,'P&amp;L-all'!$J$21,'P&amp;L-all'!$M$21,'P&amp;L-all'!$J$22,'P&amp;L-all'!$M$22,'P&amp;L-all'!$J$23,'P&amp;L-all'!$M$23,'P&amp;L-all'!$J$24</definedName>
    <definedName name="QB_FORMULA_1" localSheetId="3" hidden="1">'P&amp;L-BBQ'!$F$14,'P&amp;L-BBQ'!$G$14,'P&amp;L-BBQ'!$H$14,'P&amp;L-BBQ'!$I$14</definedName>
    <definedName name="QB_FORMULA_1" localSheetId="4" hidden="1">'P&amp;L-BEA'!$G$22,'P&amp;L-BEA'!$H$22,'P&amp;L-BEA'!$I$22,'P&amp;L-BEA'!$J$22,'P&amp;L-BEA'!$F$23,'P&amp;L-BEA'!$G$23,'P&amp;L-BEA'!$H$23,'P&amp;L-BEA'!$I$23,'P&amp;L-BEA'!$J$23,'P&amp;L-BEA'!$F$24,'P&amp;L-BEA'!$G$24,'P&amp;L-BEA'!$H$24,'P&amp;L-BEA'!$I$24,'P&amp;L-BEA'!$J$24</definedName>
    <definedName name="QB_FORMULA_1" localSheetId="8" hidden="1">'P&amp;L-Breckenridge'!$H$13,'P&amp;L-Breckenridge'!$I$13,'P&amp;L-Breckenridge'!$J$13,'P&amp;L-Breckenridge'!$K$13,'P&amp;L-Breckenridge'!$G$19,'P&amp;L-Breckenridge'!$H$19,'P&amp;L-Breckenridge'!$I$19,'P&amp;L-Breckenridge'!$J$19,'P&amp;L-Breckenridge'!$K$19,'P&amp;L-Breckenridge'!$G$20,'P&amp;L-Breckenridge'!$H$20,'P&amp;L-Breckenridge'!$I$20,'P&amp;L-Breckenridge'!$J$20,'P&amp;L-Breckenridge'!$K$20,'P&amp;L-Breckenridge'!$G$29,'P&amp;L-Breckenridge'!$H$29</definedName>
    <definedName name="QB_FORMULA_1" localSheetId="5" hidden="1">'P&amp;L-COO'!$G$27,'P&amp;L-COO'!$H$27,'P&amp;L-COO'!$I$27,'P&amp;L-COO'!$J$27,'P&amp;L-COO'!$F$28,'P&amp;L-COO'!$G$28,'P&amp;L-COO'!$H$28,'P&amp;L-COO'!$I$28,'P&amp;L-COO'!$J$28,'P&amp;L-COO'!$F$29,'P&amp;L-COO'!$G$29,'P&amp;L-COO'!$H$29,'P&amp;L-COO'!$I$29,'P&amp;L-COO'!$J$29</definedName>
    <definedName name="QB_FORMULA_1" localSheetId="9" hidden="1">'P&amp;L-E205'!$H$13,'P&amp;L-E205'!$I$13,'P&amp;L-E205'!$J$13,'P&amp;L-E205'!$K$13,'P&amp;L-E205'!$G$20,'P&amp;L-E205'!$H$20,'P&amp;L-E205'!$I$20,'P&amp;L-E205'!$J$20,'P&amp;L-E205'!$K$20,'P&amp;L-E205'!$G$21,'P&amp;L-E205'!$H$21,'P&amp;L-E205'!$I$21,'P&amp;L-E205'!$J$21,'P&amp;L-E205'!$K$21,'P&amp;L-E205'!$G$31,'P&amp;L-E205'!$H$31</definedName>
    <definedName name="QB_FORMULA_1" localSheetId="10" hidden="1">'P&amp;L-Frisco'!$K$16,'P&amp;L-Frisco'!$G$17,'P&amp;L-Frisco'!$H$17,'P&amp;L-Frisco'!$I$17,'P&amp;L-Frisco'!$J$17,'P&amp;L-Frisco'!$K$17,'P&amp;L-Frisco'!$G$22,'P&amp;L-Frisco'!$H$22,'P&amp;L-Frisco'!$I$22,'P&amp;L-Frisco'!$J$22,'P&amp;L-Frisco'!$K$22,'P&amp;L-Frisco'!$G$23,'P&amp;L-Frisco'!$H$23,'P&amp;L-Frisco'!$I$23,'P&amp;L-Frisco'!$J$23,'P&amp;L-Frisco'!$K$23</definedName>
    <definedName name="QB_FORMULA_1" localSheetId="6" hidden="1">'P&amp;L-JobFair'!$F$14,'P&amp;L-JobFair'!$G$14,'P&amp;L-JobFair'!$H$14,'P&amp;L-JobFair'!$I$14</definedName>
    <definedName name="QB_FORMULA_10" localSheetId="2" hidden="1">'P&amp;L-Admin'!$M$72,'P&amp;L-Admin'!$J$73,'P&amp;L-Admin'!$M$73,'P&amp;L-Admin'!$H$74,'P&amp;L-Admin'!$I$74,'P&amp;L-Admin'!$J$74,'P&amp;L-Admin'!$K$74,'P&amp;L-Admin'!$L$74,'P&amp;L-Admin'!$M$74,'P&amp;L-Admin'!$N$74,'P&amp;L-Admin'!$H$75,'P&amp;L-Admin'!$I$75,'P&amp;L-Admin'!$J$75,'P&amp;L-Admin'!$K$75,'P&amp;L-Admin'!$L$75,'P&amp;L-Admin'!$M$75</definedName>
    <definedName name="QB_FORMULA_10" localSheetId="1" hidden="1">'P&amp;L-all'!$M$72,'P&amp;L-all'!$J$73,'P&amp;L-all'!$M$73,'P&amp;L-all'!$H$74,'P&amp;L-all'!$I$74,'P&amp;L-all'!$J$74,'P&amp;L-all'!$K$74,'P&amp;L-all'!$L$74,'P&amp;L-all'!$M$74,'P&amp;L-all'!$N$74,'P&amp;L-all'!$H$75,'P&amp;L-all'!$I$75,'P&amp;L-all'!$J$75,'P&amp;L-all'!$K$75,'P&amp;L-all'!$L$75,'P&amp;L-all'!$M$75</definedName>
    <definedName name="QB_FORMULA_11" localSheetId="2" hidden="1">'P&amp;L-Admin'!$N$75,'P&amp;L-Admin'!$H$76,'P&amp;L-Admin'!$I$76,'P&amp;L-Admin'!$J$76,'P&amp;L-Admin'!$K$76,'P&amp;L-Admin'!$L$76,'P&amp;L-Admin'!$M$76,'P&amp;L-Admin'!$N$76,'P&amp;L-Admin'!$J$85,'P&amp;L-Admin'!$M$85,'P&amp;L-Admin'!$H$86,'P&amp;L-Admin'!$I$86,'P&amp;L-Admin'!$J$86,'P&amp;L-Admin'!$K$86,'P&amp;L-Admin'!$L$86,'P&amp;L-Admin'!$M$86</definedName>
    <definedName name="QB_FORMULA_11" localSheetId="1" hidden="1">'P&amp;L-all'!$N$75,'P&amp;L-all'!$H$76,'P&amp;L-all'!$I$76,'P&amp;L-all'!$J$76,'P&amp;L-all'!$K$76,'P&amp;L-all'!$L$76,'P&amp;L-all'!$M$76,'P&amp;L-all'!$N$76,'P&amp;L-all'!$J$84,'P&amp;L-all'!$M$84,'P&amp;L-all'!$J$85,'P&amp;L-all'!$M$85,'P&amp;L-all'!$H$86,'P&amp;L-all'!$I$86,'P&amp;L-all'!$J$86,'P&amp;L-all'!$K$86</definedName>
    <definedName name="QB_FORMULA_12" localSheetId="2" hidden="1">'P&amp;L-Admin'!$N$86,'P&amp;L-Admin'!$H$88,'P&amp;L-Admin'!$I$88,'P&amp;L-Admin'!$J$88,'P&amp;L-Admin'!$K$88,'P&amp;L-Admin'!$L$88,'P&amp;L-Admin'!$M$88,'P&amp;L-Admin'!$N$88,'P&amp;L-Admin'!$J$98,'P&amp;L-Admin'!$M$98,'P&amp;L-Admin'!$J$99,'P&amp;L-Admin'!$M$99,'P&amp;L-Admin'!$H$100,'P&amp;L-Admin'!$I$100,'P&amp;L-Admin'!$J$100,'P&amp;L-Admin'!$K$100</definedName>
    <definedName name="QB_FORMULA_12" localSheetId="1" hidden="1">'P&amp;L-all'!$L$86,'P&amp;L-all'!$M$86,'P&amp;L-all'!$N$86,'P&amp;L-all'!$H$88,'P&amp;L-all'!$I$88,'P&amp;L-all'!$J$88,'P&amp;L-all'!$K$88,'P&amp;L-all'!$L$88,'P&amp;L-all'!$M$88,'P&amp;L-all'!$N$88,'P&amp;L-all'!$J$91,'P&amp;L-all'!$M$91,'P&amp;L-all'!$J$100,'P&amp;L-all'!$M$100,'P&amp;L-all'!$J$101,'P&amp;L-all'!$M$101</definedName>
    <definedName name="QB_FORMULA_13" localSheetId="2" hidden="1">'P&amp;L-Admin'!$L$100,'P&amp;L-Admin'!$M$100,'P&amp;L-Admin'!$N$100,'P&amp;L-Admin'!$H$101,'P&amp;L-Admin'!$I$101,'P&amp;L-Admin'!$J$101,'P&amp;L-Admin'!$K$101,'P&amp;L-Admin'!$L$101,'P&amp;L-Admin'!$M$101,'P&amp;L-Admin'!$N$101,'P&amp;L-Admin'!$H$102,'P&amp;L-Admin'!$I$102,'P&amp;L-Admin'!$J$102,'P&amp;L-Admin'!$K$102,'P&amp;L-Admin'!$L$102,'P&amp;L-Admin'!$M$102</definedName>
    <definedName name="QB_FORMULA_13" localSheetId="1" hidden="1">'P&amp;L-all'!$H$102,'P&amp;L-all'!$I$102,'P&amp;L-all'!$J$102,'P&amp;L-all'!$K$102,'P&amp;L-all'!$L$102,'P&amp;L-all'!$M$102,'P&amp;L-all'!$N$102,'P&amp;L-all'!$J$103,'P&amp;L-all'!$M$103,'P&amp;L-all'!$H$104,'P&amp;L-all'!$I$104,'P&amp;L-all'!$J$104,'P&amp;L-all'!$K$104,'P&amp;L-all'!$L$104,'P&amp;L-all'!$M$104,'P&amp;L-all'!$N$104</definedName>
    <definedName name="QB_FORMULA_14" localSheetId="2" hidden="1">'P&amp;L-Admin'!$N$102,'P&amp;L-Admin'!$H$103,'P&amp;L-Admin'!$I$103,'P&amp;L-Admin'!$J$103,'P&amp;L-Admin'!$K$103,'P&amp;L-Admin'!$L$103,'P&amp;L-Admin'!$M$103,'P&amp;L-Admin'!$N$103</definedName>
    <definedName name="QB_FORMULA_14" localSheetId="1" hidden="1">'P&amp;L-all'!$H$105,'P&amp;L-all'!$I$105,'P&amp;L-all'!$J$105,'P&amp;L-all'!$K$105,'P&amp;L-all'!$L$105,'P&amp;L-all'!$M$105,'P&amp;L-all'!$N$105,'P&amp;L-all'!$H$106,'P&amp;L-all'!$I$106,'P&amp;L-all'!$J$106,'P&amp;L-all'!$K$106,'P&amp;L-all'!$L$106,'P&amp;L-all'!$M$106,'P&amp;L-all'!$N$106</definedName>
    <definedName name="QB_FORMULA_2" localSheetId="0" hidden="1">BalanceSheet!$G$31,BalanceSheet!$H$31,BalanceSheet!$H$36,BalanceSheet!$F$37,BalanceSheet!$G$37,BalanceSheet!$H$37,BalanceSheet!$H$39,BalanceSheet!$H$40,BalanceSheet!$H$41,BalanceSheet!$H$42,BalanceSheet!$H$43,BalanceSheet!$H$44,BalanceSheet!$F$45,BalanceSheet!$G$45,BalanceSheet!$H$45,BalanceSheet!$F$46</definedName>
    <definedName name="QB_FORMULA_2" localSheetId="2" hidden="1">'P&amp;L-Admin'!$M$24,'P&amp;L-Admin'!$H$25,'P&amp;L-Admin'!$I$25,'P&amp;L-Admin'!$J$25,'P&amp;L-Admin'!$K$25,'P&amp;L-Admin'!$L$25,'P&amp;L-Admin'!$M$25,'P&amp;L-Admin'!$N$25,'P&amp;L-Admin'!$H$26,'P&amp;L-Admin'!$I$26,'P&amp;L-Admin'!$J$26,'P&amp;L-Admin'!$K$26,'P&amp;L-Admin'!$L$26,'P&amp;L-Admin'!$M$26,'P&amp;L-Admin'!$N$26,'P&amp;L-Admin'!$H$27</definedName>
    <definedName name="QB_FORMULA_2" localSheetId="1" hidden="1">'P&amp;L-all'!$M$24,'P&amp;L-all'!$H$25,'P&amp;L-all'!$I$25,'P&amp;L-all'!$J$25,'P&amp;L-all'!$K$25,'P&amp;L-all'!$L$25,'P&amp;L-all'!$M$25,'P&amp;L-all'!$N$25,'P&amp;L-all'!$H$26,'P&amp;L-all'!$I$26,'P&amp;L-all'!$J$26,'P&amp;L-all'!$K$26,'P&amp;L-all'!$L$26,'P&amp;L-all'!$M$26,'P&amp;L-all'!$N$26,'P&amp;L-all'!$H$27</definedName>
    <definedName name="QB_FORMULA_2" localSheetId="8" hidden="1">'P&amp;L-Breckenridge'!$I$29,'P&amp;L-Breckenridge'!$J$29,'P&amp;L-Breckenridge'!$K$29,'P&amp;L-Breckenridge'!$G$31,'P&amp;L-Breckenridge'!$H$31,'P&amp;L-Breckenridge'!$I$31,'P&amp;L-Breckenridge'!$J$31,'P&amp;L-Breckenridge'!$K$31,'P&amp;L-Breckenridge'!$G$32,'P&amp;L-Breckenridge'!$H$32,'P&amp;L-Breckenridge'!$I$32,'P&amp;L-Breckenridge'!$J$32,'P&amp;L-Breckenridge'!$K$32,'P&amp;L-Breckenridge'!$G$33,'P&amp;L-Breckenridge'!$H$33,'P&amp;L-Breckenridge'!$I$33</definedName>
    <definedName name="QB_FORMULA_2" localSheetId="9" hidden="1">'P&amp;L-E205'!$I$31,'P&amp;L-E205'!$J$31,'P&amp;L-E205'!$K$31,'P&amp;L-E205'!$G$33,'P&amp;L-E205'!$H$33,'P&amp;L-E205'!$I$33,'P&amp;L-E205'!$J$33,'P&amp;L-E205'!$K$33,'P&amp;L-E205'!$G$34,'P&amp;L-E205'!$H$34,'P&amp;L-E205'!$I$34,'P&amp;L-E205'!$J$34,'P&amp;L-E205'!$K$34,'P&amp;L-E205'!$G$35,'P&amp;L-E205'!$H$35,'P&amp;L-E205'!$I$35</definedName>
    <definedName name="QB_FORMULA_2" localSheetId="10" hidden="1">'P&amp;L-Frisco'!$G$33,'P&amp;L-Frisco'!$H$33,'P&amp;L-Frisco'!$I$33,'P&amp;L-Frisco'!$J$33,'P&amp;L-Frisco'!$K$33,'P&amp;L-Frisco'!$G$35,'P&amp;L-Frisco'!$H$35,'P&amp;L-Frisco'!$I$35,'P&amp;L-Frisco'!$J$35,'P&amp;L-Frisco'!$K$35,'P&amp;L-Frisco'!$G$36,'P&amp;L-Frisco'!$H$36,'P&amp;L-Frisco'!$I$36,'P&amp;L-Frisco'!$J$36,'P&amp;L-Frisco'!$K$36,'P&amp;L-Frisco'!$G$37</definedName>
    <definedName name="QB_FORMULA_3" localSheetId="0" hidden="1">BalanceSheet!$G$46,BalanceSheet!$H$46,BalanceSheet!$F$47,BalanceSheet!$G$47,BalanceSheet!$H$47,BalanceSheet!$H$49,BalanceSheet!$H$51,BalanceSheet!$H$52,BalanceSheet!$H$53,BalanceSheet!$H$54,BalanceSheet!$F$55,BalanceSheet!$G$55,BalanceSheet!$H$55,BalanceSheet!$H$57,BalanceSheet!$H$58,BalanceSheet!$F$59</definedName>
    <definedName name="QB_FORMULA_3" localSheetId="2" hidden="1">'P&amp;L-Admin'!$I$27,'P&amp;L-Admin'!$J$27,'P&amp;L-Admin'!$K$27,'P&amp;L-Admin'!$L$27,'P&amp;L-Admin'!$M$27,'P&amp;L-Admin'!$N$27,'P&amp;L-Admin'!$J$29,'P&amp;L-Admin'!$M$29,'P&amp;L-Admin'!$J$32,'P&amp;L-Admin'!$M$32,'P&amp;L-Admin'!$J$33,'P&amp;L-Admin'!$M$33,'P&amp;L-Admin'!$H$34,'P&amp;L-Admin'!$I$34,'P&amp;L-Admin'!$J$34,'P&amp;L-Admin'!$K$34</definedName>
    <definedName name="QB_FORMULA_3" localSheetId="1" hidden="1">'P&amp;L-all'!$I$27,'P&amp;L-all'!$J$27,'P&amp;L-all'!$K$27,'P&amp;L-all'!$L$27,'P&amp;L-all'!$M$27,'P&amp;L-all'!$N$27,'P&amp;L-all'!$J$29,'P&amp;L-all'!$M$29,'P&amp;L-all'!$J$32,'P&amp;L-all'!$M$32,'P&amp;L-all'!$J$33,'P&amp;L-all'!$M$33,'P&amp;L-all'!$H$34,'P&amp;L-all'!$I$34,'P&amp;L-all'!$J$34,'P&amp;L-all'!$K$34</definedName>
    <definedName name="QB_FORMULA_3" localSheetId="8" hidden="1">'P&amp;L-Breckenridge'!$J$33,'P&amp;L-Breckenridge'!$K$33</definedName>
    <definedName name="QB_FORMULA_3" localSheetId="9" hidden="1">'P&amp;L-E205'!$J$35,'P&amp;L-E205'!$K$35</definedName>
    <definedName name="QB_FORMULA_3" localSheetId="10" hidden="1">'P&amp;L-Frisco'!$H$37,'P&amp;L-Frisco'!$I$37,'P&amp;L-Frisco'!$J$37,'P&amp;L-Frisco'!$K$37</definedName>
    <definedName name="QB_FORMULA_4" localSheetId="0" hidden="1">BalanceSheet!$G$59,BalanceSheet!$H$59,BalanceSheet!$H$60,BalanceSheet!$F$61,BalanceSheet!$G$61,BalanceSheet!$H$61,BalanceSheet!$F$62,BalanceSheet!$G$62,BalanceSheet!$H$62</definedName>
    <definedName name="QB_FORMULA_4" localSheetId="2" hidden="1">'P&amp;L-Admin'!$L$34,'P&amp;L-Admin'!$M$34,'P&amp;L-Admin'!$N$34,'P&amp;L-Admin'!$J$35,'P&amp;L-Admin'!$M$35,'P&amp;L-Admin'!$J$37,'P&amp;L-Admin'!$M$37,'P&amp;L-Admin'!$J$38,'P&amp;L-Admin'!$M$38,'P&amp;L-Admin'!$H$39,'P&amp;L-Admin'!$I$39,'P&amp;L-Admin'!$J$39,'P&amp;L-Admin'!$K$39,'P&amp;L-Admin'!$L$39,'P&amp;L-Admin'!$M$39,'P&amp;L-Admin'!$N$39</definedName>
    <definedName name="QB_FORMULA_4" localSheetId="1" hidden="1">'P&amp;L-all'!$L$34,'P&amp;L-all'!$M$34,'P&amp;L-all'!$N$34,'P&amp;L-all'!$J$35,'P&amp;L-all'!$M$35,'P&amp;L-all'!$J$37,'P&amp;L-all'!$M$37,'P&amp;L-all'!$J$38,'P&amp;L-all'!$M$38,'P&amp;L-all'!$H$39,'P&amp;L-all'!$I$39,'P&amp;L-all'!$J$39,'P&amp;L-all'!$K$39,'P&amp;L-all'!$L$39,'P&amp;L-all'!$M$39,'P&amp;L-all'!$N$39</definedName>
    <definedName name="QB_FORMULA_5" localSheetId="2" hidden="1">'P&amp;L-Admin'!$J$40,'P&amp;L-Admin'!$M$40,'P&amp;L-Admin'!$J$41,'P&amp;L-Admin'!$M$41,'P&amp;L-Admin'!$J$43,'P&amp;L-Admin'!$M$43,'P&amp;L-Admin'!$J$44,'P&amp;L-Admin'!$M$44,'P&amp;L-Admin'!$J$45,'P&amp;L-Admin'!$M$45,'P&amp;L-Admin'!$H$46,'P&amp;L-Admin'!$I$46,'P&amp;L-Admin'!$J$46,'P&amp;L-Admin'!$K$46,'P&amp;L-Admin'!$L$46,'P&amp;L-Admin'!$M$46</definedName>
    <definedName name="QB_FORMULA_5" localSheetId="1" hidden="1">'P&amp;L-all'!$J$40,'P&amp;L-all'!$M$40,'P&amp;L-all'!$J$41,'P&amp;L-all'!$M$41,'P&amp;L-all'!$J$43,'P&amp;L-all'!$M$43,'P&amp;L-all'!$J$44,'P&amp;L-all'!$M$44,'P&amp;L-all'!$J$45,'P&amp;L-all'!$M$45,'P&amp;L-all'!$H$46,'P&amp;L-all'!$I$46,'P&amp;L-all'!$J$46,'P&amp;L-all'!$K$46,'P&amp;L-all'!$L$46,'P&amp;L-all'!$M$46</definedName>
    <definedName name="QB_FORMULA_6" localSheetId="2" hidden="1">'P&amp;L-Admin'!$N$46,'P&amp;L-Admin'!$J$48,'P&amp;L-Admin'!$M$48,'P&amp;L-Admin'!$J$49,'P&amp;L-Admin'!$M$49,'P&amp;L-Admin'!$H$50,'P&amp;L-Admin'!$I$50,'P&amp;L-Admin'!$J$50,'P&amp;L-Admin'!$K$50,'P&amp;L-Admin'!$L$50,'P&amp;L-Admin'!$M$50,'P&amp;L-Admin'!$N$50,'P&amp;L-Admin'!$J$51,'P&amp;L-Admin'!$M$51,'P&amp;L-Admin'!$J$52,'P&amp;L-Admin'!$M$52</definedName>
    <definedName name="QB_FORMULA_6" localSheetId="1" hidden="1">'P&amp;L-all'!$N$46,'P&amp;L-all'!$J$48,'P&amp;L-all'!$M$48,'P&amp;L-all'!$J$49,'P&amp;L-all'!$M$49,'P&amp;L-all'!$H$50,'P&amp;L-all'!$I$50,'P&amp;L-all'!$J$50,'P&amp;L-all'!$K$50,'P&amp;L-all'!$L$50,'P&amp;L-all'!$M$50,'P&amp;L-all'!$N$50,'P&amp;L-all'!$J$51,'P&amp;L-all'!$M$51,'P&amp;L-all'!$J$52,'P&amp;L-all'!$M$52</definedName>
    <definedName name="QB_FORMULA_7" localSheetId="2" hidden="1">'P&amp;L-Admin'!$J$53,'P&amp;L-Admin'!$M$53,'P&amp;L-Admin'!$J$54,'P&amp;L-Admin'!$M$54,'P&amp;L-Admin'!$J$55,'P&amp;L-Admin'!$M$55,'P&amp;L-Admin'!$J$56,'P&amp;L-Admin'!$M$56,'P&amp;L-Admin'!$J$57,'P&amp;L-Admin'!$M$57,'P&amp;L-Admin'!$J$58,'P&amp;L-Admin'!$M$58,'P&amp;L-Admin'!$J$60,'P&amp;L-Admin'!$M$60,'P&amp;L-Admin'!$J$61,'P&amp;L-Admin'!$M$61</definedName>
    <definedName name="QB_FORMULA_7" localSheetId="1" hidden="1">'P&amp;L-all'!$J$53,'P&amp;L-all'!$M$53,'P&amp;L-all'!$J$54,'P&amp;L-all'!$M$54,'P&amp;L-all'!$J$55,'P&amp;L-all'!$M$55,'P&amp;L-all'!$J$56,'P&amp;L-all'!$M$56,'P&amp;L-all'!$J$57,'P&amp;L-all'!$M$57,'P&amp;L-all'!$J$58,'P&amp;L-all'!$M$58,'P&amp;L-all'!$J$60,'P&amp;L-all'!$M$60,'P&amp;L-all'!$J$61,'P&amp;L-all'!$M$61</definedName>
    <definedName name="QB_FORMULA_8" localSheetId="2" hidden="1">'P&amp;L-Admin'!$H$62,'P&amp;L-Admin'!$I$62,'P&amp;L-Admin'!$J$62,'P&amp;L-Admin'!$K$62,'P&amp;L-Admin'!$L$62,'P&amp;L-Admin'!$M$62,'P&amp;L-Admin'!$N$62,'P&amp;L-Admin'!$H$63,'P&amp;L-Admin'!$I$63,'P&amp;L-Admin'!$J$63,'P&amp;L-Admin'!$K$63,'P&amp;L-Admin'!$L$63,'P&amp;L-Admin'!$M$63,'P&amp;L-Admin'!$N$63,'P&amp;L-Admin'!$J$65,'P&amp;L-Admin'!$M$65</definedName>
    <definedName name="QB_FORMULA_8" localSheetId="1" hidden="1">'P&amp;L-all'!$H$62,'P&amp;L-all'!$I$62,'P&amp;L-all'!$J$62,'P&amp;L-all'!$K$62,'P&amp;L-all'!$L$62,'P&amp;L-all'!$M$62,'P&amp;L-all'!$N$62,'P&amp;L-all'!$H$63,'P&amp;L-all'!$I$63,'P&amp;L-all'!$J$63,'P&amp;L-all'!$K$63,'P&amp;L-all'!$L$63,'P&amp;L-all'!$M$63,'P&amp;L-all'!$N$63,'P&amp;L-all'!$J$65,'P&amp;L-all'!$M$65</definedName>
    <definedName name="QB_FORMULA_9" localSheetId="2" hidden="1">'P&amp;L-Admin'!$J$66,'P&amp;L-Admin'!$M$66,'P&amp;L-Admin'!$J$67,'P&amp;L-Admin'!$M$67,'P&amp;L-Admin'!$J$68,'P&amp;L-Admin'!$M$68,'P&amp;L-Admin'!$H$69,'P&amp;L-Admin'!$I$69,'P&amp;L-Admin'!$J$69,'P&amp;L-Admin'!$K$69,'P&amp;L-Admin'!$L$69,'P&amp;L-Admin'!$M$69,'P&amp;L-Admin'!$N$69,'P&amp;L-Admin'!$J$71,'P&amp;L-Admin'!$M$71,'P&amp;L-Admin'!$J$72</definedName>
    <definedName name="QB_FORMULA_9" localSheetId="1" hidden="1">'P&amp;L-all'!$J$66,'P&amp;L-all'!$M$66,'P&amp;L-all'!$J$67,'P&amp;L-all'!$M$67,'P&amp;L-all'!$J$68,'P&amp;L-all'!$M$68,'P&amp;L-all'!$H$69,'P&amp;L-all'!$I$69,'P&amp;L-all'!$J$69,'P&amp;L-all'!$K$69,'P&amp;L-all'!$L$69,'P&amp;L-all'!$M$69,'P&amp;L-all'!$N$69,'P&amp;L-all'!$J$71,'P&amp;L-all'!$M$71,'P&amp;L-all'!$J$72</definedName>
    <definedName name="QB_ROW_1" localSheetId="0" hidden="1">BalanceSheet!$A$6</definedName>
    <definedName name="QB_ROW_10031" localSheetId="0" hidden="1">BalanceSheet!$D$35</definedName>
    <definedName name="QB_ROW_101040" localSheetId="2" hidden="1">'P&amp;L-Admin'!$E$64</definedName>
    <definedName name="QB_ROW_101040" localSheetId="1" hidden="1">'P&amp;L-all'!$E$64</definedName>
    <definedName name="QB_ROW_1011" localSheetId="0" hidden="1">BalanceSheet!$B$7</definedName>
    <definedName name="QB_ROW_101250" localSheetId="2" hidden="1">'P&amp;L-Admin'!$F$68</definedName>
    <definedName name="QB_ROW_101250" localSheetId="1" hidden="1">'P&amp;L-all'!$F$68</definedName>
    <definedName name="QB_ROW_101340" localSheetId="2" hidden="1">'P&amp;L-Admin'!$E$69</definedName>
    <definedName name="QB_ROW_101340" localSheetId="1" hidden="1">'P&amp;L-all'!$E$69</definedName>
    <definedName name="QB_ROW_10331" localSheetId="0" hidden="1">BalanceSheet!$D$37</definedName>
    <definedName name="QB_ROW_10350" localSheetId="2" hidden="1">'P&amp;L-Admin'!$F$53</definedName>
    <definedName name="QB_ROW_10350" localSheetId="1" hidden="1">'P&amp;L-all'!$F$53</definedName>
    <definedName name="QB_ROW_104240" localSheetId="0" hidden="1">BalanceSheet!$E$36</definedName>
    <definedName name="QB_ROW_107340" localSheetId="2" hidden="1">'P&amp;L-Admin'!$E$29</definedName>
    <definedName name="QB_ROW_107340" localSheetId="1" hidden="1">'P&amp;L-all'!$E$29</definedName>
    <definedName name="QB_ROW_108040" localSheetId="2" hidden="1">'P&amp;L-Admin'!$E$30</definedName>
    <definedName name="QB_ROW_108040" localSheetId="1" hidden="1">'P&amp;L-all'!$E$30</definedName>
    <definedName name="QB_ROW_108340" localSheetId="2" hidden="1">'P&amp;L-Admin'!$E$63</definedName>
    <definedName name="QB_ROW_108340" localSheetId="1" hidden="1">'P&amp;L-all'!$E$63</definedName>
    <definedName name="QB_ROW_11250" localSheetId="2" hidden="1">'P&amp;L-Admin'!$F$56</definedName>
    <definedName name="QB_ROW_11250" localSheetId="1" hidden="1">'P&amp;L-all'!$F$56</definedName>
    <definedName name="QB_ROW_117040" localSheetId="2" hidden="1">'P&amp;L-Admin'!$E$8</definedName>
    <definedName name="QB_ROW_117040" localSheetId="1" hidden="1">'P&amp;L-all'!$E$8</definedName>
    <definedName name="QB_ROW_117040" localSheetId="8" hidden="1">'P&amp;L-Breckenridge'!$E$8</definedName>
    <definedName name="QB_ROW_117040" localSheetId="9" hidden="1">'P&amp;L-E205'!$E$8</definedName>
    <definedName name="QB_ROW_117040" localSheetId="10" hidden="1">'P&amp;L-Frisco'!$E$8</definedName>
    <definedName name="QB_ROW_117340" localSheetId="2" hidden="1">'P&amp;L-Admin'!$E$16</definedName>
    <definedName name="QB_ROW_117340" localSheetId="1" hidden="1">'P&amp;L-all'!$E$16</definedName>
    <definedName name="QB_ROW_117340" localSheetId="8" hidden="1">'P&amp;L-Breckenridge'!$E$10</definedName>
    <definedName name="QB_ROW_117340" localSheetId="9" hidden="1">'P&amp;L-E205'!$E$10</definedName>
    <definedName name="QB_ROW_117340" localSheetId="10" hidden="1">'P&amp;L-Frisco'!$E$10</definedName>
    <definedName name="QB_ROW_12031" localSheetId="0" hidden="1">BalanceSheet!$D$38</definedName>
    <definedName name="QB_ROW_12331" localSheetId="0" hidden="1">BalanceSheet!$D$45</definedName>
    <definedName name="QB_ROW_13050" localSheetId="2" hidden="1">'P&amp;L-Admin'!$F$31</definedName>
    <definedName name="QB_ROW_13050" localSheetId="1" hidden="1">'P&amp;L-all'!$F$31</definedName>
    <definedName name="QB_ROW_1311" localSheetId="0" hidden="1">BalanceSheet!$B$30</definedName>
    <definedName name="QB_ROW_13350" localSheetId="2" hidden="1">'P&amp;L-Admin'!$F$34</definedName>
    <definedName name="QB_ROW_13350" localSheetId="1" hidden="1">'P&amp;L-all'!$F$34</definedName>
    <definedName name="QB_ROW_137240" localSheetId="2" hidden="1">'P&amp;L-Admin'!$E$80</definedName>
    <definedName name="QB_ROW_137240" localSheetId="1" hidden="1">'P&amp;L-all'!$E$80</definedName>
    <definedName name="QB_ROW_137240" localSheetId="8" hidden="1">'P&amp;L-Breckenridge'!$E$17</definedName>
    <definedName name="QB_ROW_137240" localSheetId="5" hidden="1">'P&amp;L-COO'!$E$9</definedName>
    <definedName name="QB_ROW_137240" localSheetId="9" hidden="1">'P&amp;L-E205'!$E$17</definedName>
    <definedName name="QB_ROW_14011" localSheetId="0" hidden="1">BalanceSheet!$B$48</definedName>
    <definedName name="QB_ROW_142340" localSheetId="2" hidden="1">'P&amp;L-Admin'!$E$18</definedName>
    <definedName name="QB_ROW_142340" localSheetId="1" hidden="1">'P&amp;L-all'!$E$18</definedName>
    <definedName name="QB_ROW_14311" localSheetId="0" hidden="1">BalanceSheet!$B$61</definedName>
    <definedName name="QB_ROW_166260" localSheetId="2" hidden="1">'P&amp;L-Admin'!$G$49</definedName>
    <definedName name="QB_ROW_166260" localSheetId="1" hidden="1">'P&amp;L-all'!$G$49</definedName>
    <definedName name="QB_ROW_167050" localSheetId="2" hidden="1">'P&amp;L-Admin'!$F$59</definedName>
    <definedName name="QB_ROW_167050" localSheetId="1" hidden="1">'P&amp;L-all'!$F$59</definedName>
    <definedName name="QB_ROW_167350" localSheetId="2" hidden="1">'P&amp;L-Admin'!$F$62</definedName>
    <definedName name="QB_ROW_167350" localSheetId="1" hidden="1">'P&amp;L-all'!$F$62</definedName>
    <definedName name="QB_ROW_168260" localSheetId="2" hidden="1">'P&amp;L-Admin'!$G$48</definedName>
    <definedName name="QB_ROW_168260" localSheetId="1" hidden="1">'P&amp;L-all'!$G$48</definedName>
    <definedName name="QB_ROW_17221" localSheetId="0" hidden="1">BalanceSheet!$C$60</definedName>
    <definedName name="QB_ROW_175050" localSheetId="2" hidden="1">'P&amp;L-Admin'!$F$36</definedName>
    <definedName name="QB_ROW_175050" localSheetId="1" hidden="1">'P&amp;L-all'!$F$36</definedName>
    <definedName name="QB_ROW_175260" localSheetId="2" hidden="1">'P&amp;L-Admin'!$G$38</definedName>
    <definedName name="QB_ROW_175260" localSheetId="1" hidden="1">'P&amp;L-all'!$G$38</definedName>
    <definedName name="QB_ROW_175350" localSheetId="2" hidden="1">'P&amp;L-Admin'!$F$39</definedName>
    <definedName name="QB_ROW_175350" localSheetId="1" hidden="1">'P&amp;L-all'!$F$39</definedName>
    <definedName name="QB_ROW_18301" localSheetId="2" hidden="1">'P&amp;L-Admin'!$A$103</definedName>
    <definedName name="QB_ROW_18301" localSheetId="1" hidden="1">'P&amp;L-all'!$A$106</definedName>
    <definedName name="QB_ROW_18301" localSheetId="3" hidden="1">'P&amp;L-BBQ'!$A$14</definedName>
    <definedName name="QB_ROW_18301" localSheetId="4" hidden="1">'P&amp;L-BEA'!$A$24</definedName>
    <definedName name="QB_ROW_18301" localSheetId="8" hidden="1">'P&amp;L-Breckenridge'!$A$33</definedName>
    <definedName name="QB_ROW_18301" localSheetId="5" hidden="1">'P&amp;L-COO'!$A$29</definedName>
    <definedName name="QB_ROW_18301" localSheetId="9" hidden="1">'P&amp;L-E205'!$A$35</definedName>
    <definedName name="QB_ROW_18301" localSheetId="10" hidden="1">'P&amp;L-Frisco'!$A$37</definedName>
    <definedName name="QB_ROW_18301" localSheetId="6" hidden="1">'P&amp;L-JobFair'!$A$14</definedName>
    <definedName name="QB_ROW_18301" localSheetId="7" hidden="1">'P&amp;L-SmtHealth'!$A$17</definedName>
    <definedName name="QB_ROW_19011" localSheetId="2" hidden="1">'P&amp;L-Admin'!$B$6</definedName>
    <definedName name="QB_ROW_19011" localSheetId="1" hidden="1">'P&amp;L-all'!$B$6</definedName>
    <definedName name="QB_ROW_19011" localSheetId="8" hidden="1">'P&amp;L-Breckenridge'!$B$6</definedName>
    <definedName name="QB_ROW_19011" localSheetId="9" hidden="1">'P&amp;L-E205'!$B$6</definedName>
    <definedName name="QB_ROW_19011" localSheetId="10" hidden="1">'P&amp;L-Frisco'!$B$6</definedName>
    <definedName name="QB_ROW_19311" localSheetId="2" hidden="1">'P&amp;L-Admin'!$B$76</definedName>
    <definedName name="QB_ROW_19311" localSheetId="1" hidden="1">'P&amp;L-all'!$B$76</definedName>
    <definedName name="QB_ROW_19311" localSheetId="8" hidden="1">'P&amp;L-Breckenridge'!$B$13</definedName>
    <definedName name="QB_ROW_19311" localSheetId="9" hidden="1">'P&amp;L-E205'!$B$13</definedName>
    <definedName name="QB_ROW_19311" localSheetId="10" hidden="1">'P&amp;L-Frisco'!$B$17</definedName>
    <definedName name="QB_ROW_20031" localSheetId="2" hidden="1">'P&amp;L-Admin'!$D$7</definedName>
    <definedName name="QB_ROW_20031" localSheetId="1" hidden="1">'P&amp;L-all'!$D$7</definedName>
    <definedName name="QB_ROW_20031" localSheetId="8" hidden="1">'P&amp;L-Breckenridge'!$D$7</definedName>
    <definedName name="QB_ROW_20031" localSheetId="9" hidden="1">'P&amp;L-E205'!$D$7</definedName>
    <definedName name="QB_ROW_20031" localSheetId="10" hidden="1">'P&amp;L-Frisco'!$D$7</definedName>
    <definedName name="QB_ROW_201240" localSheetId="2" hidden="1">'P&amp;L-Admin'!$E$98</definedName>
    <definedName name="QB_ROW_201240" localSheetId="1" hidden="1">'P&amp;L-all'!$E$100</definedName>
    <definedName name="QB_ROW_201240" localSheetId="10" hidden="1">'P&amp;L-Frisco'!$E$31</definedName>
    <definedName name="QB_ROW_2021" localSheetId="0" hidden="1">BalanceSheet!$C$8</definedName>
    <definedName name="QB_ROW_20331" localSheetId="2" hidden="1">'P&amp;L-Admin'!$D$26</definedName>
    <definedName name="QB_ROW_20331" localSheetId="1" hidden="1">'P&amp;L-all'!$D$26</definedName>
    <definedName name="QB_ROW_20331" localSheetId="8" hidden="1">'P&amp;L-Breckenridge'!$D$11</definedName>
    <definedName name="QB_ROW_20331" localSheetId="9" hidden="1">'P&amp;L-E205'!$D$11</definedName>
    <definedName name="QB_ROW_20331" localSheetId="10" hidden="1">'P&amp;L-Frisco'!$D$15</definedName>
    <definedName name="QB_ROW_21031" localSheetId="2" hidden="1">'P&amp;L-Admin'!$D$28</definedName>
    <definedName name="QB_ROW_21031" localSheetId="1" hidden="1">'P&amp;L-all'!$D$28</definedName>
    <definedName name="QB_ROW_21331" localSheetId="2" hidden="1">'P&amp;L-Admin'!$D$75</definedName>
    <definedName name="QB_ROW_21331" localSheetId="1" hidden="1">'P&amp;L-all'!$D$75</definedName>
    <definedName name="QB_ROW_22011" localSheetId="2" hidden="1">'P&amp;L-Admin'!$B$77</definedName>
    <definedName name="QB_ROW_22011" localSheetId="1" hidden="1">'P&amp;L-all'!$B$77</definedName>
    <definedName name="QB_ROW_22011" localSheetId="3" hidden="1">'P&amp;L-BBQ'!$B$6</definedName>
    <definedName name="QB_ROW_22011" localSheetId="4" hidden="1">'P&amp;L-BEA'!$B$6</definedName>
    <definedName name="QB_ROW_22011" localSheetId="8" hidden="1">'P&amp;L-Breckenridge'!$B$14</definedName>
    <definedName name="QB_ROW_22011" localSheetId="5" hidden="1">'P&amp;L-COO'!$B$6</definedName>
    <definedName name="QB_ROW_22011" localSheetId="9" hidden="1">'P&amp;L-E205'!$B$14</definedName>
    <definedName name="QB_ROW_22011" localSheetId="10" hidden="1">'P&amp;L-Frisco'!$B$18</definedName>
    <definedName name="QB_ROW_22011" localSheetId="6" hidden="1">'P&amp;L-JobFair'!$B$6</definedName>
    <definedName name="QB_ROW_22011" localSheetId="7" hidden="1">'P&amp;L-SmtHealth'!$B$6</definedName>
    <definedName name="QB_ROW_222050" localSheetId="2" hidden="1">'P&amp;L-Admin'!$F$47</definedName>
    <definedName name="QB_ROW_222050" localSheetId="1" hidden="1">'P&amp;L-all'!$F$47</definedName>
    <definedName name="QB_ROW_222350" localSheetId="2" hidden="1">'P&amp;L-Admin'!$F$50</definedName>
    <definedName name="QB_ROW_222350" localSheetId="1" hidden="1">'P&amp;L-all'!$F$50</definedName>
    <definedName name="QB_ROW_22311" localSheetId="2" hidden="1">'P&amp;L-Admin'!$B$102</definedName>
    <definedName name="QB_ROW_22311" localSheetId="1" hidden="1">'P&amp;L-all'!$B$105</definedName>
    <definedName name="QB_ROW_22311" localSheetId="3" hidden="1">'P&amp;L-BBQ'!$B$13</definedName>
    <definedName name="QB_ROW_22311" localSheetId="4" hidden="1">'P&amp;L-BEA'!$B$23</definedName>
    <definedName name="QB_ROW_22311" localSheetId="8" hidden="1">'P&amp;L-Breckenridge'!$B$32</definedName>
    <definedName name="QB_ROW_22311" localSheetId="5" hidden="1">'P&amp;L-COO'!$B$28</definedName>
    <definedName name="QB_ROW_22311" localSheetId="9" hidden="1">'P&amp;L-E205'!$B$34</definedName>
    <definedName name="QB_ROW_22311" localSheetId="10" hidden="1">'P&amp;L-Frisco'!$B$36</definedName>
    <definedName name="QB_ROW_22311" localSheetId="6" hidden="1">'P&amp;L-JobFair'!$B$13</definedName>
    <definedName name="QB_ROW_22311" localSheetId="7" hidden="1">'P&amp;L-SmtHealth'!$B$16</definedName>
    <definedName name="QB_ROW_227240" localSheetId="2" hidden="1">'P&amp;L-Admin'!$E$84</definedName>
    <definedName name="QB_ROW_227240" localSheetId="1" hidden="1">'P&amp;L-all'!$E$84</definedName>
    <definedName name="QB_ROW_227240" localSheetId="8" hidden="1">'P&amp;L-Breckenridge'!$E$18</definedName>
    <definedName name="QB_ROW_227240" localSheetId="5" hidden="1">'P&amp;L-COO'!$E$13</definedName>
    <definedName name="QB_ROW_227240" localSheetId="9" hidden="1">'P&amp;L-E205'!$E$19</definedName>
    <definedName name="QB_ROW_227240" localSheetId="10" hidden="1">'P&amp;L-Frisco'!$E$21</definedName>
    <definedName name="QB_ROW_23021" localSheetId="2" hidden="1">'P&amp;L-Admin'!$C$78</definedName>
    <definedName name="QB_ROW_23021" localSheetId="1" hidden="1">'P&amp;L-all'!$C$78</definedName>
    <definedName name="QB_ROW_23021" localSheetId="3" hidden="1">'P&amp;L-BBQ'!$C$7</definedName>
    <definedName name="QB_ROW_23021" localSheetId="4" hidden="1">'P&amp;L-BEA'!$C$7</definedName>
    <definedName name="QB_ROW_23021" localSheetId="8" hidden="1">'P&amp;L-Breckenridge'!$C$15</definedName>
    <definedName name="QB_ROW_23021" localSheetId="5" hidden="1">'P&amp;L-COO'!$C$7</definedName>
    <definedName name="QB_ROW_23021" localSheetId="9" hidden="1">'P&amp;L-E205'!$C$15</definedName>
    <definedName name="QB_ROW_23021" localSheetId="10" hidden="1">'P&amp;L-Frisco'!$C$19</definedName>
    <definedName name="QB_ROW_23021" localSheetId="6" hidden="1">'P&amp;L-JobFair'!$C$7</definedName>
    <definedName name="QB_ROW_23021" localSheetId="7" hidden="1">'P&amp;L-SmtHealth'!$C$7</definedName>
    <definedName name="QB_ROW_2321" localSheetId="0" hidden="1">BalanceSheet!$C$26</definedName>
    <definedName name="QB_ROW_23220" localSheetId="0" hidden="1">BalanceSheet!$C$49</definedName>
    <definedName name="QB_ROW_23321" localSheetId="2" hidden="1">'P&amp;L-Admin'!$C$88</definedName>
    <definedName name="QB_ROW_23321" localSheetId="1" hidden="1">'P&amp;L-all'!$C$88</definedName>
    <definedName name="QB_ROW_23321" localSheetId="3" hidden="1">'P&amp;L-BBQ'!$C$9</definedName>
    <definedName name="QB_ROW_23321" localSheetId="4" hidden="1">'P&amp;L-BEA'!$C$13</definedName>
    <definedName name="QB_ROW_23321" localSheetId="8" hidden="1">'P&amp;L-Breckenridge'!$C$20</definedName>
    <definedName name="QB_ROW_23321" localSheetId="5" hidden="1">'P&amp;L-COO'!$C$16</definedName>
    <definedName name="QB_ROW_23321" localSheetId="9" hidden="1">'P&amp;L-E205'!$C$21</definedName>
    <definedName name="QB_ROW_23321" localSheetId="10" hidden="1">'P&amp;L-Frisco'!$C$23</definedName>
    <definedName name="QB_ROW_23321" localSheetId="6" hidden="1">'P&amp;L-JobFair'!$C$9</definedName>
    <definedName name="QB_ROW_23321" localSheetId="7" hidden="1">'P&amp;L-SmtHealth'!$C$9</definedName>
    <definedName name="QB_ROW_234340" localSheetId="2" hidden="1">'P&amp;L-Admin'!$E$93</definedName>
    <definedName name="QB_ROW_234340" localSheetId="1" hidden="1">'P&amp;L-all'!$E$93</definedName>
    <definedName name="QB_ROW_234340" localSheetId="8" hidden="1">'P&amp;L-Breckenridge'!$E$25</definedName>
    <definedName name="QB_ROW_234340" localSheetId="9" hidden="1">'P&amp;L-E205'!$E$26</definedName>
    <definedName name="QB_ROW_234340" localSheetId="7" hidden="1">'P&amp;L-SmtHealth'!$E$13</definedName>
    <definedName name="QB_ROW_236240" localSheetId="2" hidden="1">'P&amp;L-Admin'!$E$82</definedName>
    <definedName name="QB_ROW_236240" localSheetId="1" hidden="1">'P&amp;L-all'!$E$82</definedName>
    <definedName name="QB_ROW_236240" localSheetId="4" hidden="1">'P&amp;L-BEA'!$E$9</definedName>
    <definedName name="QB_ROW_236240" localSheetId="5" hidden="1">'P&amp;L-COO'!$E$11</definedName>
    <definedName name="QB_ROW_236240" localSheetId="9" hidden="1">'P&amp;L-E205'!$E$18</definedName>
    <definedName name="QB_ROW_238240" localSheetId="2" hidden="1">'P&amp;L-Admin'!$E$81</definedName>
    <definedName name="QB_ROW_238240" localSheetId="1" hidden="1">'P&amp;L-all'!$E$81</definedName>
    <definedName name="QB_ROW_238240" localSheetId="5" hidden="1">'P&amp;L-COO'!$E$10</definedName>
    <definedName name="QB_ROW_24021" localSheetId="2" hidden="1">'P&amp;L-Admin'!$C$89</definedName>
    <definedName name="QB_ROW_24021" localSheetId="1" hidden="1">'P&amp;L-all'!$C$89</definedName>
    <definedName name="QB_ROW_24021" localSheetId="3" hidden="1">'P&amp;L-BBQ'!$C$10</definedName>
    <definedName name="QB_ROW_24021" localSheetId="4" hidden="1">'P&amp;L-BEA'!$C$14</definedName>
    <definedName name="QB_ROW_24021" localSheetId="8" hidden="1">'P&amp;L-Breckenridge'!$C$21</definedName>
    <definedName name="QB_ROW_24021" localSheetId="5" hidden="1">'P&amp;L-COO'!$C$17</definedName>
    <definedName name="QB_ROW_24021" localSheetId="9" hidden="1">'P&amp;L-E205'!$C$22</definedName>
    <definedName name="QB_ROW_24021" localSheetId="10" hidden="1">'P&amp;L-Frisco'!$C$24</definedName>
    <definedName name="QB_ROW_24021" localSheetId="6" hidden="1">'P&amp;L-JobFair'!$C$10</definedName>
    <definedName name="QB_ROW_24021" localSheetId="7" hidden="1">'P&amp;L-SmtHealth'!$C$10</definedName>
    <definedName name="QB_ROW_240240" localSheetId="2" hidden="1">'P&amp;L-Admin'!$E$92</definedName>
    <definedName name="QB_ROW_240240" localSheetId="1" hidden="1">'P&amp;L-all'!$E$92</definedName>
    <definedName name="QB_ROW_240240" localSheetId="4" hidden="1">'P&amp;L-BEA'!$E$17</definedName>
    <definedName name="QB_ROW_240240" localSheetId="8" hidden="1">'P&amp;L-Breckenridge'!$E$24</definedName>
    <definedName name="QB_ROW_240240" localSheetId="5" hidden="1">'P&amp;L-COO'!$E$20</definedName>
    <definedName name="QB_ROW_240240" localSheetId="9" hidden="1">'P&amp;L-E205'!$E$25</definedName>
    <definedName name="QB_ROW_240240" localSheetId="10" hidden="1">'P&amp;L-Frisco'!$E$27</definedName>
    <definedName name="QB_ROW_241240" localSheetId="2" hidden="1">'P&amp;L-Admin'!$E$94</definedName>
    <definedName name="QB_ROW_241240" localSheetId="1" hidden="1">'P&amp;L-all'!$E$96</definedName>
    <definedName name="QB_ROW_241240" localSheetId="4" hidden="1">'P&amp;L-BEA'!$E$18</definedName>
    <definedName name="QB_ROW_241240" localSheetId="8" hidden="1">'P&amp;L-Breckenridge'!$E$26</definedName>
    <definedName name="QB_ROW_241240" localSheetId="5" hidden="1">'P&amp;L-COO'!$E$21</definedName>
    <definedName name="QB_ROW_241240" localSheetId="9" hidden="1">'P&amp;L-E205'!$E$28</definedName>
    <definedName name="QB_ROW_241240" localSheetId="10" hidden="1">'P&amp;L-Frisco'!$E$30</definedName>
    <definedName name="QB_ROW_242240" localSheetId="1" hidden="1">'P&amp;L-all'!$E$95</definedName>
    <definedName name="QB_ROW_242240" localSheetId="10" hidden="1">'P&amp;L-Frisco'!$E$29</definedName>
    <definedName name="QB_ROW_24321" localSheetId="2" hidden="1">'P&amp;L-Admin'!$C$101</definedName>
    <definedName name="QB_ROW_24321" localSheetId="1" hidden="1">'P&amp;L-all'!$C$104</definedName>
    <definedName name="QB_ROW_24321" localSheetId="3" hidden="1">'P&amp;L-BBQ'!$C$12</definedName>
    <definedName name="QB_ROW_24321" localSheetId="4" hidden="1">'P&amp;L-BEA'!$C$22</definedName>
    <definedName name="QB_ROW_24321" localSheetId="8" hidden="1">'P&amp;L-Breckenridge'!$C$31</definedName>
    <definedName name="QB_ROW_24321" localSheetId="5" hidden="1">'P&amp;L-COO'!$C$27</definedName>
    <definedName name="QB_ROW_24321" localSheetId="9" hidden="1">'P&amp;L-E205'!$C$33</definedName>
    <definedName name="QB_ROW_24321" localSheetId="10" hidden="1">'P&amp;L-Frisco'!$C$35</definedName>
    <definedName name="QB_ROW_24321" localSheetId="6" hidden="1">'P&amp;L-JobFair'!$C$12</definedName>
    <definedName name="QB_ROW_24321" localSheetId="7" hidden="1">'P&amp;L-SmtHealth'!$C$15</definedName>
    <definedName name="QB_ROW_271260" localSheetId="2" hidden="1">'P&amp;L-Admin'!$G$32</definedName>
    <definedName name="QB_ROW_271260" localSheetId="1" hidden="1">'P&amp;L-all'!$G$32</definedName>
    <definedName name="QB_ROW_272260" localSheetId="2" hidden="1">'P&amp;L-Admin'!$G$33</definedName>
    <definedName name="QB_ROW_272260" localSheetId="1" hidden="1">'P&amp;L-all'!$G$33</definedName>
    <definedName name="QB_ROW_284260" localSheetId="2" hidden="1">'P&amp;L-Admin'!$G$43</definedName>
    <definedName name="QB_ROW_284260" localSheetId="1" hidden="1">'P&amp;L-all'!$G$43</definedName>
    <definedName name="QB_ROW_285260" localSheetId="2" hidden="1">'P&amp;L-Admin'!$G$44</definedName>
    <definedName name="QB_ROW_285260" localSheetId="1" hidden="1">'P&amp;L-all'!$G$44</definedName>
    <definedName name="QB_ROW_301" localSheetId="0" hidden="1">BalanceSheet!$A$31</definedName>
    <definedName name="QB_ROW_316240" localSheetId="2" hidden="1">'P&amp;L-Admin'!$E$95</definedName>
    <definedName name="QB_ROW_316240" localSheetId="1" hidden="1">'P&amp;L-all'!$E$97</definedName>
    <definedName name="QB_ROW_316240" localSheetId="4" hidden="1">'P&amp;L-BEA'!$E$19</definedName>
    <definedName name="QB_ROW_316240" localSheetId="8" hidden="1">'P&amp;L-Breckenridge'!$E$27</definedName>
    <definedName name="QB_ROW_316240" localSheetId="5" hidden="1">'P&amp;L-COO'!$E$22</definedName>
    <definedName name="QB_ROW_316240" localSheetId="9" hidden="1">'P&amp;L-E205'!$E$29</definedName>
    <definedName name="QB_ROW_32350" localSheetId="2" hidden="1">'P&amp;L-Admin'!$F$40</definedName>
    <definedName name="QB_ROW_32350" localSheetId="1" hidden="1">'P&amp;L-all'!$F$40</definedName>
    <definedName name="QB_ROW_346260" localSheetId="2" hidden="1">'P&amp;L-Admin'!$G$37</definedName>
    <definedName name="QB_ROW_346260" localSheetId="1" hidden="1">'P&amp;L-all'!$G$37</definedName>
    <definedName name="QB_ROW_352040" localSheetId="2" hidden="1">'P&amp;L-Admin'!$E$70</definedName>
    <definedName name="QB_ROW_352040" localSheetId="1" hidden="1">'P&amp;L-all'!$E$70</definedName>
    <definedName name="QB_ROW_352340" localSheetId="2" hidden="1">'P&amp;L-Admin'!$E$74</definedName>
    <definedName name="QB_ROW_352340" localSheetId="1" hidden="1">'P&amp;L-all'!$E$74</definedName>
    <definedName name="QB_ROW_353250" localSheetId="2" hidden="1">'P&amp;L-Admin'!$F$71</definedName>
    <definedName name="QB_ROW_353250" localSheetId="1" hidden="1">'P&amp;L-all'!$F$71</definedName>
    <definedName name="QB_ROW_355250" localSheetId="2" hidden="1">'P&amp;L-Admin'!$F$72</definedName>
    <definedName name="QB_ROW_355250" localSheetId="1" hidden="1">'P&amp;L-all'!$F$72</definedName>
    <definedName name="QB_ROW_356250" localSheetId="2" hidden="1">'P&amp;L-Admin'!$F$73</definedName>
    <definedName name="QB_ROW_356250" localSheetId="1" hidden="1">'P&amp;L-all'!$F$73</definedName>
    <definedName name="QB_ROW_360030" localSheetId="0" hidden="1">BalanceSheet!$D$13</definedName>
    <definedName name="QB_ROW_360240" localSheetId="0" hidden="1">BalanceSheet!$E$18</definedName>
    <definedName name="QB_ROW_360330" localSheetId="0" hidden="1">BalanceSheet!$D$19</definedName>
    <definedName name="QB_ROW_372250" localSheetId="2" hidden="1">'P&amp;L-Admin'!$F$15</definedName>
    <definedName name="QB_ROW_372250" localSheetId="1" hidden="1">'P&amp;L-all'!$F$15</definedName>
    <definedName name="QB_ROW_377240" localSheetId="2" hidden="1">'P&amp;L-Admin'!$E$96</definedName>
    <definedName name="QB_ROW_377240" localSheetId="1" hidden="1">'P&amp;L-all'!$E$98</definedName>
    <definedName name="QB_ROW_377240" localSheetId="5" hidden="1">'P&amp;L-COO'!$E$23</definedName>
    <definedName name="QB_ROW_379250" localSheetId="2" hidden="1">'P&amp;L-Admin'!$F$14</definedName>
    <definedName name="QB_ROW_379250" localSheetId="1" hidden="1">'P&amp;L-all'!$F$14</definedName>
    <definedName name="QB_ROW_379250" localSheetId="8" hidden="1">'P&amp;L-Breckenridge'!$F$9</definedName>
    <definedName name="QB_ROW_379250" localSheetId="9" hidden="1">'P&amp;L-E205'!$F$9</definedName>
    <definedName name="QB_ROW_379250" localSheetId="10" hidden="1">'P&amp;L-Frisco'!$F$9</definedName>
    <definedName name="QB_ROW_380250" localSheetId="2" hidden="1">'P&amp;L-Admin'!$F$13</definedName>
    <definedName name="QB_ROW_380250" localSheetId="1" hidden="1">'P&amp;L-all'!$F$13</definedName>
    <definedName name="QB_ROW_381240" localSheetId="2" hidden="1">'P&amp;L-Admin'!$E$83</definedName>
    <definedName name="QB_ROW_381240" localSheetId="1" hidden="1">'P&amp;L-all'!$E$83</definedName>
    <definedName name="QB_ROW_381240" localSheetId="4" hidden="1">'P&amp;L-BEA'!$E$10</definedName>
    <definedName name="QB_ROW_381240" localSheetId="5" hidden="1">'P&amp;L-COO'!$E$12</definedName>
    <definedName name="QB_ROW_382240" localSheetId="0" hidden="1">BalanceSheet!$E$15</definedName>
    <definedName name="QB_ROW_384240" localSheetId="1" hidden="1">'P&amp;L-all'!$E$94</definedName>
    <definedName name="QB_ROW_384240" localSheetId="9" hidden="1">'P&amp;L-E205'!$E$27</definedName>
    <definedName name="QB_ROW_384240" localSheetId="10" hidden="1">'P&amp;L-Frisco'!$E$28</definedName>
    <definedName name="QB_ROW_385240" localSheetId="0" hidden="1">BalanceSheet!$E$14</definedName>
    <definedName name="QB_ROW_388230" localSheetId="0" hidden="1">BalanceSheet!$D$51</definedName>
    <definedName name="QB_ROW_390230" localSheetId="0" hidden="1">BalanceSheet!$D$53</definedName>
    <definedName name="QB_ROW_39250" localSheetId="2" hidden="1">'P&amp;L-Admin'!$F$41</definedName>
    <definedName name="QB_ROW_39250" localSheetId="1" hidden="1">'P&amp;L-all'!$F$41</definedName>
    <definedName name="QB_ROW_393260" localSheetId="2" hidden="1">'P&amp;L-Admin'!$G$45</definedName>
    <definedName name="QB_ROW_393260" localSheetId="1" hidden="1">'P&amp;L-all'!$G$45</definedName>
    <definedName name="QB_ROW_395240" localSheetId="0" hidden="1">BalanceSheet!$E$21</definedName>
    <definedName name="QB_ROW_397250" localSheetId="2" hidden="1">'P&amp;L-Admin'!$F$21</definedName>
    <definedName name="QB_ROW_397250" localSheetId="1" hidden="1">'P&amp;L-all'!$F$21</definedName>
    <definedName name="QB_ROW_397250" localSheetId="10" hidden="1">'P&amp;L-Frisco'!$F$12</definedName>
    <definedName name="QB_ROW_398250" localSheetId="2" hidden="1">'P&amp;L-Admin'!$F$23</definedName>
    <definedName name="QB_ROW_398250" localSheetId="1" hidden="1">'P&amp;L-all'!$F$23</definedName>
    <definedName name="QB_ROW_398250" localSheetId="10" hidden="1">'P&amp;L-Frisco'!$F$13</definedName>
    <definedName name="QB_ROW_399040" localSheetId="2" hidden="1">'P&amp;L-Admin'!$E$19</definedName>
    <definedName name="QB_ROW_399040" localSheetId="1" hidden="1">'P&amp;L-all'!$E$19</definedName>
    <definedName name="QB_ROW_399040" localSheetId="10" hidden="1">'P&amp;L-Frisco'!$E$11</definedName>
    <definedName name="QB_ROW_399250" localSheetId="2" hidden="1">'P&amp;L-Admin'!$F$24</definedName>
    <definedName name="QB_ROW_399250" localSheetId="1" hidden="1">'P&amp;L-all'!$F$24</definedName>
    <definedName name="QB_ROW_399340" localSheetId="2" hidden="1">'P&amp;L-Admin'!$E$25</definedName>
    <definedName name="QB_ROW_399340" localSheetId="1" hidden="1">'P&amp;L-all'!$E$25</definedName>
    <definedName name="QB_ROW_399340" localSheetId="10" hidden="1">'P&amp;L-Frisco'!$E$14</definedName>
    <definedName name="QB_ROW_400250" localSheetId="2" hidden="1">'P&amp;L-Admin'!$F$22</definedName>
    <definedName name="QB_ROW_400250" localSheetId="1" hidden="1">'P&amp;L-all'!$F$22</definedName>
    <definedName name="QB_ROW_401240" localSheetId="0" hidden="1">BalanceSheet!$E$44</definedName>
    <definedName name="QB_ROW_4021" localSheetId="0" hidden="1">BalanceSheet!$C$27</definedName>
    <definedName name="QB_ROW_402230" localSheetId="1" hidden="1">'P&amp;L-all'!$D$103</definedName>
    <definedName name="QB_ROW_402230" localSheetId="8" hidden="1">'P&amp;L-Breckenridge'!$D$30</definedName>
    <definedName name="QB_ROW_402230" localSheetId="9" hidden="1">'P&amp;L-E205'!$D$32</definedName>
    <definedName name="QB_ROW_402230" localSheetId="10" hidden="1">'P&amp;L-Frisco'!$D$34</definedName>
    <definedName name="QB_ROW_403240" localSheetId="2" hidden="1">'P&amp;L-Admin'!$E$97</definedName>
    <definedName name="QB_ROW_403240" localSheetId="1" hidden="1">'P&amp;L-all'!$E$99</definedName>
    <definedName name="QB_ROW_403240" localSheetId="5" hidden="1">'P&amp;L-COO'!$E$24</definedName>
    <definedName name="QB_ROW_40350" localSheetId="2" hidden="1">'P&amp;L-Admin'!$F$52</definedName>
    <definedName name="QB_ROW_40350" localSheetId="1" hidden="1">'P&amp;L-all'!$F$52</definedName>
    <definedName name="QB_ROW_41350" localSheetId="2" hidden="1">'P&amp;L-Admin'!$F$54</definedName>
    <definedName name="QB_ROW_41350" localSheetId="1" hidden="1">'P&amp;L-all'!$F$54</definedName>
    <definedName name="QB_ROW_415030" localSheetId="0" hidden="1">BalanceSheet!$D$20</definedName>
    <definedName name="QB_ROW_415330" localSheetId="0" hidden="1">BalanceSheet!$D$22</definedName>
    <definedName name="QB_ROW_416240" localSheetId="2" hidden="1">'P&amp;L-Admin'!$E$17</definedName>
    <definedName name="QB_ROW_416240" localSheetId="1" hidden="1">'P&amp;L-all'!$E$17</definedName>
    <definedName name="QB_ROW_418240" localSheetId="0" hidden="1">BalanceSheet!$E$24</definedName>
    <definedName name="QB_ROW_419020" localSheetId="0" hidden="1">BalanceSheet!$C$56</definedName>
    <definedName name="QB_ROW_419320" localSheetId="0" hidden="1">BalanceSheet!$C$59</definedName>
    <definedName name="QB_ROW_420230" localSheetId="0" hidden="1">BalanceSheet!$D$57</definedName>
    <definedName name="QB_ROW_421230" localSheetId="0" hidden="1">BalanceSheet!$D$58</definedName>
    <definedName name="QB_ROW_422030" localSheetId="0" hidden="1">BalanceSheet!$D$23</definedName>
    <definedName name="QB_ROW_422330" localSheetId="0" hidden="1">BalanceSheet!$D$25</definedName>
    <definedName name="QB_ROW_4230" localSheetId="0" hidden="1">BalanceSheet!$D$28</definedName>
    <definedName name="QB_ROW_42350" localSheetId="2" hidden="1">'P&amp;L-Admin'!$F$55</definedName>
    <definedName name="QB_ROW_42350" localSheetId="1" hidden="1">'P&amp;L-all'!$F$55</definedName>
    <definedName name="QB_ROW_424240" localSheetId="0" hidden="1">BalanceSheet!$E$16</definedName>
    <definedName name="QB_ROW_425230" localSheetId="0" hidden="1">BalanceSheet!$D$54</definedName>
    <definedName name="QB_ROW_428240" localSheetId="0" hidden="1">BalanceSheet!$E$17</definedName>
    <definedName name="QB_ROW_429230" localSheetId="0" hidden="1">BalanceSheet!$D$52</definedName>
    <definedName name="QB_ROW_431260" localSheetId="2" hidden="1">'P&amp;L-Admin'!$G$60</definedName>
    <definedName name="QB_ROW_431260" localSheetId="1" hidden="1">'P&amp;L-all'!$G$60</definedName>
    <definedName name="QB_ROW_4321" localSheetId="0" hidden="1">BalanceSheet!$C$29</definedName>
    <definedName name="QB_ROW_432260" localSheetId="2" hidden="1">'P&amp;L-Admin'!$G$61</definedName>
    <definedName name="QB_ROW_432260" localSheetId="1" hidden="1">'P&amp;L-all'!$G$61</definedName>
    <definedName name="QB_ROW_433250" localSheetId="2" hidden="1">'P&amp;L-Admin'!$F$66</definedName>
    <definedName name="QB_ROW_433250" localSheetId="1" hidden="1">'P&amp;L-all'!$F$66</definedName>
    <definedName name="QB_ROW_434250" localSheetId="2" hidden="1">'P&amp;L-Admin'!$F$12</definedName>
    <definedName name="QB_ROW_434250" localSheetId="1" hidden="1">'P&amp;L-all'!$F$12</definedName>
    <definedName name="QB_ROW_435250" localSheetId="2" hidden="1">'P&amp;L-Admin'!$F$11</definedName>
    <definedName name="QB_ROW_435250" localSheetId="1" hidden="1">'P&amp;L-all'!$F$11</definedName>
    <definedName name="QB_ROW_436240" localSheetId="2" hidden="1">'P&amp;L-Admin'!$E$91</definedName>
    <definedName name="QB_ROW_436240" localSheetId="1" hidden="1">'P&amp;L-all'!$E$91</definedName>
    <definedName name="QB_ROW_436240" localSheetId="4" hidden="1">'P&amp;L-BEA'!$E$16</definedName>
    <definedName name="QB_ROW_436240" localSheetId="8" hidden="1">'P&amp;L-Breckenridge'!$E$23</definedName>
    <definedName name="QB_ROW_436240" localSheetId="5" hidden="1">'P&amp;L-COO'!$E$19</definedName>
    <definedName name="QB_ROW_436240" localSheetId="9" hidden="1">'P&amp;L-E205'!$E$24</definedName>
    <definedName name="QB_ROW_436240" localSheetId="10" hidden="1">'P&amp;L-Frisco'!$E$26</definedName>
    <definedName name="QB_ROW_436240" localSheetId="7" hidden="1">'P&amp;L-SmtHealth'!$E$12</definedName>
    <definedName name="QB_ROW_438230" localSheetId="2" hidden="1">'P&amp;L-Admin'!$D$87</definedName>
    <definedName name="QB_ROW_438230" localSheetId="1" hidden="1">'P&amp;L-all'!$D$87</definedName>
    <definedName name="QB_ROW_438230" localSheetId="7" hidden="1">'P&amp;L-SmtHealth'!$D$8</definedName>
    <definedName name="QB_ROW_439030" localSheetId="0" hidden="1">BalanceSheet!$D$9</definedName>
    <definedName name="QB_ROW_439240" localSheetId="0" hidden="1">BalanceSheet!$E$11</definedName>
    <definedName name="QB_ROW_439330" localSheetId="0" hidden="1">BalanceSheet!$D$12</definedName>
    <definedName name="QB_ROW_441240" localSheetId="0" hidden="1">BalanceSheet!$E$10</definedName>
    <definedName name="QB_ROW_442240" localSheetId="0" hidden="1">BalanceSheet!$E$43</definedName>
    <definedName name="QB_ROW_44250" localSheetId="2" hidden="1">'P&amp;L-Admin'!$F$57</definedName>
    <definedName name="QB_ROW_44250" localSheetId="1" hidden="1">'P&amp;L-all'!$F$57</definedName>
    <definedName name="QB_ROW_443250" localSheetId="2" hidden="1">'P&amp;L-Admin'!$F$51</definedName>
    <definedName name="QB_ROW_443250" localSheetId="1" hidden="1">'P&amp;L-all'!$F$51</definedName>
    <definedName name="QB_ROW_446240" localSheetId="0" hidden="1">BalanceSheet!$E$42</definedName>
    <definedName name="QB_ROW_447240" localSheetId="0" hidden="1">BalanceSheet!$E$41</definedName>
    <definedName name="QB_ROW_448250" localSheetId="2" hidden="1">'P&amp;L-Admin'!$F$20</definedName>
    <definedName name="QB_ROW_448250" localSheetId="1" hidden="1">'P&amp;L-all'!$F$20</definedName>
    <definedName name="QB_ROW_449020" localSheetId="0" hidden="1">BalanceSheet!$C$50</definedName>
    <definedName name="QB_ROW_449320" localSheetId="0" hidden="1">BalanceSheet!$C$55</definedName>
    <definedName name="QB_ROW_451240" localSheetId="0" hidden="1">BalanceSheet!$E$40</definedName>
    <definedName name="QB_ROW_454240" localSheetId="0" hidden="1">BalanceSheet!$E$39</definedName>
    <definedName name="QB_ROW_48350" localSheetId="2" hidden="1">'P&amp;L-Admin'!$F$58</definedName>
    <definedName name="QB_ROW_48350" localSheetId="1" hidden="1">'P&amp;L-all'!$F$58</definedName>
    <definedName name="QB_ROW_5250" localSheetId="2" hidden="1">'P&amp;L-Admin'!$F$35</definedName>
    <definedName name="QB_ROW_5250" localSheetId="1" hidden="1">'P&amp;L-all'!$F$35</definedName>
    <definedName name="QB_ROW_57350" localSheetId="2" hidden="1">'P&amp;L-Admin'!$F$10</definedName>
    <definedName name="QB_ROW_57350" localSheetId="1" hidden="1">'P&amp;L-all'!$F$10</definedName>
    <definedName name="QB_ROW_58250" localSheetId="2" hidden="1">'P&amp;L-Admin'!$F$9</definedName>
    <definedName name="QB_ROW_58250" localSheetId="1" hidden="1">'P&amp;L-all'!$F$9</definedName>
    <definedName name="QB_ROW_64030" localSheetId="2" hidden="1">'P&amp;L-Admin'!$D$79</definedName>
    <definedName name="QB_ROW_64030" localSheetId="1" hidden="1">'P&amp;L-all'!$D$79</definedName>
    <definedName name="QB_ROW_64030" localSheetId="4" hidden="1">'P&amp;L-BEA'!$D$8</definedName>
    <definedName name="QB_ROW_64030" localSheetId="8" hidden="1">'P&amp;L-Breckenridge'!$D$16</definedName>
    <definedName name="QB_ROW_64030" localSheetId="5" hidden="1">'P&amp;L-COO'!$D$8</definedName>
    <definedName name="QB_ROW_64030" localSheetId="9" hidden="1">'P&amp;L-E205'!$D$16</definedName>
    <definedName name="QB_ROW_64030" localSheetId="10" hidden="1">'P&amp;L-Frisco'!$D$20</definedName>
    <definedName name="QB_ROW_64240" localSheetId="2" hidden="1">'P&amp;L-Admin'!$E$85</definedName>
    <definedName name="QB_ROW_64240" localSheetId="1" hidden="1">'P&amp;L-all'!$E$85</definedName>
    <definedName name="QB_ROW_64240" localSheetId="4" hidden="1">'P&amp;L-BEA'!$E$11</definedName>
    <definedName name="QB_ROW_64240" localSheetId="5" hidden="1">'P&amp;L-COO'!$E$14</definedName>
    <definedName name="QB_ROW_64330" localSheetId="2" hidden="1">'P&amp;L-Admin'!$D$86</definedName>
    <definedName name="QB_ROW_64330" localSheetId="1" hidden="1">'P&amp;L-all'!$D$86</definedName>
    <definedName name="QB_ROW_64330" localSheetId="3" hidden="1">'P&amp;L-BBQ'!$D$8</definedName>
    <definedName name="QB_ROW_64330" localSheetId="4" hidden="1">'P&amp;L-BEA'!$D$12</definedName>
    <definedName name="QB_ROW_64330" localSheetId="8" hidden="1">'P&amp;L-Breckenridge'!$D$19</definedName>
    <definedName name="QB_ROW_64330" localSheetId="5" hidden="1">'P&amp;L-COO'!$D$15</definedName>
    <definedName name="QB_ROW_64330" localSheetId="9" hidden="1">'P&amp;L-E205'!$D$20</definedName>
    <definedName name="QB_ROW_64330" localSheetId="10" hidden="1">'P&amp;L-Frisco'!$D$22</definedName>
    <definedName name="QB_ROW_64330" localSheetId="6" hidden="1">'P&amp;L-JobFair'!$D$8</definedName>
    <definedName name="QB_ROW_7001" localSheetId="0" hidden="1">BalanceSheet!$A$32</definedName>
    <definedName name="QB_ROW_7050" localSheetId="2" hidden="1">'P&amp;L-Admin'!$F$42</definedName>
    <definedName name="QB_ROW_7050" localSheetId="1" hidden="1">'P&amp;L-all'!$F$42</definedName>
    <definedName name="QB_ROW_7301" localSheetId="0" hidden="1">BalanceSheet!$A$62</definedName>
    <definedName name="QB_ROW_7350" localSheetId="2" hidden="1">'P&amp;L-Admin'!$F$46</definedName>
    <definedName name="QB_ROW_7350" localSheetId="1" hidden="1">'P&amp;L-all'!$F$46</definedName>
    <definedName name="QB_ROW_8011" localSheetId="0" hidden="1">BalanceSheet!$B$33</definedName>
    <definedName name="QB_ROW_8311" localSheetId="0" hidden="1">BalanceSheet!$B$47</definedName>
    <definedName name="QB_ROW_86250" localSheetId="2" hidden="1">'P&amp;L-Admin'!$F$67</definedName>
    <definedName name="QB_ROW_86250" localSheetId="1" hidden="1">'P&amp;L-all'!$F$67</definedName>
    <definedName name="QB_ROW_86321" localSheetId="2" hidden="1">'P&amp;L-Admin'!$C$27</definedName>
    <definedName name="QB_ROW_86321" localSheetId="1" hidden="1">'P&amp;L-all'!$C$27</definedName>
    <definedName name="QB_ROW_86321" localSheetId="8" hidden="1">'P&amp;L-Breckenridge'!$C$12</definedName>
    <definedName name="QB_ROW_86321" localSheetId="9" hidden="1">'P&amp;L-E205'!$C$12</definedName>
    <definedName name="QB_ROW_86321" localSheetId="10" hidden="1">'P&amp;L-Frisco'!$C$16</definedName>
    <definedName name="QB_ROW_87250" localSheetId="2" hidden="1">'P&amp;L-Admin'!$F$65</definedName>
    <definedName name="QB_ROW_87250" localSheetId="1" hidden="1">'P&amp;L-all'!$F$65</definedName>
    <definedName name="QB_ROW_9021" localSheetId="0" hidden="1">BalanceSheet!$C$34</definedName>
    <definedName name="QB_ROW_91030" localSheetId="2" hidden="1">'P&amp;L-Admin'!$D$90</definedName>
    <definedName name="QB_ROW_91030" localSheetId="1" hidden="1">'P&amp;L-all'!$D$90</definedName>
    <definedName name="QB_ROW_91030" localSheetId="4" hidden="1">'P&amp;L-BEA'!$D$15</definedName>
    <definedName name="QB_ROW_91030" localSheetId="8" hidden="1">'P&amp;L-Breckenridge'!$D$22</definedName>
    <definedName name="QB_ROW_91030" localSheetId="5" hidden="1">'P&amp;L-COO'!$D$18</definedName>
    <definedName name="QB_ROW_91030" localSheetId="9" hidden="1">'P&amp;L-E205'!$D$23</definedName>
    <definedName name="QB_ROW_91030" localSheetId="10" hidden="1">'P&amp;L-Frisco'!$D$25</definedName>
    <definedName name="QB_ROW_91030" localSheetId="7" hidden="1">'P&amp;L-SmtHealth'!$D$11</definedName>
    <definedName name="QB_ROW_91240" localSheetId="2" hidden="1">'P&amp;L-Admin'!$E$99</definedName>
    <definedName name="QB_ROW_91240" localSheetId="1" hidden="1">'P&amp;L-all'!$E$101</definedName>
    <definedName name="QB_ROW_91240" localSheetId="4" hidden="1">'P&amp;L-BEA'!$E$20</definedName>
    <definedName name="QB_ROW_91240" localSheetId="8" hidden="1">'P&amp;L-Breckenridge'!$E$28</definedName>
    <definedName name="QB_ROW_91240" localSheetId="5" hidden="1">'P&amp;L-COO'!$E$25</definedName>
    <definedName name="QB_ROW_91240" localSheetId="9" hidden="1">'P&amp;L-E205'!$E$30</definedName>
    <definedName name="QB_ROW_91240" localSheetId="10" hidden="1">'P&amp;L-Frisco'!$E$32</definedName>
    <definedName name="QB_ROW_91330" localSheetId="2" hidden="1">'P&amp;L-Admin'!$D$100</definedName>
    <definedName name="QB_ROW_91330" localSheetId="1" hidden="1">'P&amp;L-all'!$D$102</definedName>
    <definedName name="QB_ROW_91330" localSheetId="3" hidden="1">'P&amp;L-BBQ'!$D$11</definedName>
    <definedName name="QB_ROW_91330" localSheetId="4" hidden="1">'P&amp;L-BEA'!$D$21</definedName>
    <definedName name="QB_ROW_91330" localSheetId="8" hidden="1">'P&amp;L-Breckenridge'!$D$29</definedName>
    <definedName name="QB_ROW_91330" localSheetId="5" hidden="1">'P&amp;L-COO'!$D$26</definedName>
    <definedName name="QB_ROW_91330" localSheetId="9" hidden="1">'P&amp;L-E205'!$D$31</definedName>
    <definedName name="QB_ROW_91330" localSheetId="10" hidden="1">'P&amp;L-Frisco'!$D$33</definedName>
    <definedName name="QB_ROW_91330" localSheetId="6" hidden="1">'P&amp;L-JobFair'!$D$11</definedName>
    <definedName name="QB_ROW_91330" localSheetId="7" hidden="1">'P&amp;L-SmtHealth'!$D$14</definedName>
    <definedName name="QB_ROW_9321" localSheetId="0" hidden="1">BalanceSheet!$C$46</definedName>
    <definedName name="QB_SUBTITLE_3" localSheetId="0" hidden="1">BalanceSheet!$A$3</definedName>
    <definedName name="QB_SUBTITLE_3" localSheetId="2" hidden="1">'P&amp;L-Admin'!$A$3</definedName>
    <definedName name="QB_SUBTITLE_3" localSheetId="1" hidden="1">'P&amp;L-all'!$A$3</definedName>
    <definedName name="QB_SUBTITLE_3" localSheetId="3" hidden="1">'P&amp;L-BBQ'!$A$3</definedName>
    <definedName name="QB_SUBTITLE_3" localSheetId="4" hidden="1">'P&amp;L-BEA'!$A$3</definedName>
    <definedName name="QB_SUBTITLE_3" localSheetId="8" hidden="1">'P&amp;L-Breckenridge'!$A$3</definedName>
    <definedName name="QB_SUBTITLE_3" localSheetId="5" hidden="1">'P&amp;L-COO'!$A$3</definedName>
    <definedName name="QB_SUBTITLE_3" localSheetId="9" hidden="1">'P&amp;L-E205'!$A$3</definedName>
    <definedName name="QB_SUBTITLE_3" localSheetId="10" hidden="1">'P&amp;L-Frisco'!$A$3</definedName>
    <definedName name="QB_SUBTITLE_3" localSheetId="6" hidden="1">'P&amp;L-JobFair'!$A$3</definedName>
    <definedName name="QB_SUBTITLE_3" localSheetId="7" hidden="1">'P&amp;L-SmtHealth'!$A$3</definedName>
    <definedName name="QB_TIME_5" localSheetId="0" hidden="1">BalanceSheet!$H$1</definedName>
    <definedName name="QB_TIME_5" localSheetId="2" hidden="1">'P&amp;L-Admin'!$N$1</definedName>
    <definedName name="QB_TIME_5" localSheetId="1" hidden="1">'P&amp;L-all'!$N$1</definedName>
    <definedName name="QB_TIME_5" localSheetId="3" hidden="1">'P&amp;L-BBQ'!$I$1</definedName>
    <definedName name="QB_TIME_5" localSheetId="4" hidden="1">'P&amp;L-BEA'!$J$1</definedName>
    <definedName name="QB_TIME_5" localSheetId="8" hidden="1">'P&amp;L-Breckenridge'!$K$1</definedName>
    <definedName name="QB_TIME_5" localSheetId="5" hidden="1">'P&amp;L-COO'!$J$1</definedName>
    <definedName name="QB_TIME_5" localSheetId="9" hidden="1">'P&amp;L-E205'!$K$1</definedName>
    <definedName name="QB_TIME_5" localSheetId="10" hidden="1">'P&amp;L-Frisco'!$K$1</definedName>
    <definedName name="QB_TIME_5" localSheetId="6" hidden="1">'P&amp;L-JobFair'!$I$1</definedName>
    <definedName name="QB_TIME_5" localSheetId="7" hidden="1">'P&amp;L-SmtHealth'!$J$1</definedName>
    <definedName name="QB_TITLE_2" localSheetId="0" hidden="1">BalanceSheet!$A$2</definedName>
    <definedName name="QB_TITLE_2" localSheetId="2" hidden="1">'P&amp;L-Admin'!$A$2</definedName>
    <definedName name="QB_TITLE_2" localSheetId="1" hidden="1">'P&amp;L-all'!$A$2</definedName>
    <definedName name="QB_TITLE_2" localSheetId="3" hidden="1">'P&amp;L-BBQ'!$A$2</definedName>
    <definedName name="QB_TITLE_2" localSheetId="4" hidden="1">'P&amp;L-BEA'!$A$2</definedName>
    <definedName name="QB_TITLE_2" localSheetId="8" hidden="1">'P&amp;L-Breckenridge'!$A$2</definedName>
    <definedName name="QB_TITLE_2" localSheetId="5" hidden="1">'P&amp;L-COO'!$A$2</definedName>
    <definedName name="QB_TITLE_2" localSheetId="9" hidden="1">'P&amp;L-E205'!$A$2</definedName>
    <definedName name="QB_TITLE_2" localSheetId="10" hidden="1">'P&amp;L-Frisco'!$A$2</definedName>
    <definedName name="QB_TITLE_2" localSheetId="6" hidden="1">'P&amp;L-JobFair'!$A$2</definedName>
    <definedName name="QB_TITLE_2" localSheetId="7" hidden="1">'P&amp;L-SmtHealth'!$A$2</definedName>
    <definedName name="QBCANSUPPORTUPDATE" localSheetId="0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ANSUPPORTUPDATE" localSheetId="4">TRUE</definedName>
    <definedName name="QBCANSUPPORTUPDATE" localSheetId="8">TRUE</definedName>
    <definedName name="QBCANSUPPORTUPDATE" localSheetId="5">TRUE</definedName>
    <definedName name="QBCANSUPPORTUPDATE" localSheetId="9">TRUE</definedName>
    <definedName name="QBCANSUPPORTUPDATE" localSheetId="10">TRUE</definedName>
    <definedName name="QBCANSUPPORTUPDATE" localSheetId="6">TRUE</definedName>
    <definedName name="QBCANSUPPORTUPDATE" localSheetId="7">TRUE</definedName>
    <definedName name="QBCOMPANYFILENAME" localSheetId="0">"F:\QBPro Data\Summit County Chamber\Summit County Chamber of Commerce.QBW"</definedName>
    <definedName name="QBCOMPANYFILENAME" localSheetId="2">"F:\QBPro Data\Summit County Chamber\Summit County Chamber of Commerce.QBW"</definedName>
    <definedName name="QBCOMPANYFILENAME" localSheetId="1">"F:\QBPro Data\Summit County Chamber\Summit County Chamber of Commerce.QBW"</definedName>
    <definedName name="QBCOMPANYFILENAME" localSheetId="3">"F:\QBPro Data\Summit County Chamber\Summit County Chamber of Commerce.QBW"</definedName>
    <definedName name="QBCOMPANYFILENAME" localSheetId="4">"F:\QBPro Data\Summit County Chamber\Summit County Chamber of Commerce.QBW"</definedName>
    <definedName name="QBCOMPANYFILENAME" localSheetId="8">"F:\QBPro Data\Summit County Chamber\Summit County Chamber of Commerce.QBW"</definedName>
    <definedName name="QBCOMPANYFILENAME" localSheetId="5">"F:\QBPro Data\Summit County Chamber\Summit County Chamber of Commerce.QBW"</definedName>
    <definedName name="QBCOMPANYFILENAME" localSheetId="9">"F:\QBPro Data\Summit County Chamber\Summit County Chamber of Commerce.QBW"</definedName>
    <definedName name="QBCOMPANYFILENAME" localSheetId="10">"F:\QBPro Data\Summit County Chamber\Summit County Chamber of Commerce.QBW"</definedName>
    <definedName name="QBCOMPANYFILENAME" localSheetId="6">"F:\QBPro Data\Summit County Chamber\Summit County Chamber of Commerce.QBW"</definedName>
    <definedName name="QBCOMPANYFILENAME" localSheetId="7">"F:\QBPro Data\Summit County Chamber\Summit County Chamber of Commerce.QBW"</definedName>
    <definedName name="QBENDDATE" localSheetId="0">20201231</definedName>
    <definedName name="QBENDDATE" localSheetId="2">20201231</definedName>
    <definedName name="QBENDDATE" localSheetId="1">20201231</definedName>
    <definedName name="QBENDDATE" localSheetId="3">20201231</definedName>
    <definedName name="QBENDDATE" localSheetId="4">20201231</definedName>
    <definedName name="QBENDDATE" localSheetId="8">20201231</definedName>
    <definedName name="QBENDDATE" localSheetId="5">20201231</definedName>
    <definedName name="QBENDDATE" localSheetId="9">20201231</definedName>
    <definedName name="QBENDDATE" localSheetId="10">20201231</definedName>
    <definedName name="QBENDDATE" localSheetId="6">20201231</definedName>
    <definedName name="QBENDDATE" localSheetId="7">20201231</definedName>
    <definedName name="QBHEADERSONSCREEN" localSheetId="0">TRUE</definedName>
    <definedName name="QBHEADERSONSCREEN" localSheetId="2">TRUE</definedName>
    <definedName name="QBHEADERSONSCREEN" localSheetId="1">TRUE</definedName>
    <definedName name="QBHEADERSONSCREEN" localSheetId="3">TRUE</definedName>
    <definedName name="QBHEADERSONSCREEN" localSheetId="4">TRUE</definedName>
    <definedName name="QBHEADERSONSCREEN" localSheetId="8">TRUE</definedName>
    <definedName name="QBHEADERSONSCREEN" localSheetId="5">TRUE</definedName>
    <definedName name="QBHEADERSONSCREEN" localSheetId="9">TRUE</definedName>
    <definedName name="QBHEADERSONSCREEN" localSheetId="10">TRUE</definedName>
    <definedName name="QBHEADERSONSCREEN" localSheetId="6">TRUE</definedName>
    <definedName name="QBHEADERSONSCREEN" localSheetId="7">TRUE</definedName>
    <definedName name="QBMETADATASIZE" localSheetId="0">5924</definedName>
    <definedName name="QBMETADATASIZE" localSheetId="2">5960</definedName>
    <definedName name="QBMETADATASIZE" localSheetId="1">5924</definedName>
    <definedName name="QBMETADATASIZE" localSheetId="3">5924</definedName>
    <definedName name="QBMETADATASIZE" localSheetId="4">5924</definedName>
    <definedName name="QBMETADATASIZE" localSheetId="8">5924</definedName>
    <definedName name="QBMETADATASIZE" localSheetId="5">5924</definedName>
    <definedName name="QBMETADATASIZE" localSheetId="9">5924</definedName>
    <definedName name="QBMETADATASIZE" localSheetId="10">5924</definedName>
    <definedName name="QBMETADATASIZE" localSheetId="6">5924</definedName>
    <definedName name="QBMETADATASIZE" localSheetId="7">5924</definedName>
    <definedName name="QBPRESERVECOLOR" localSheetId="0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COLOR" localSheetId="4">TRUE</definedName>
    <definedName name="QBPRESERVECOLOR" localSheetId="8">TRUE</definedName>
    <definedName name="QBPRESERVECOLOR" localSheetId="5">TRUE</definedName>
    <definedName name="QBPRESERVECOLOR" localSheetId="9">TRUE</definedName>
    <definedName name="QBPRESERVECOLOR" localSheetId="10">TRUE</definedName>
    <definedName name="QBPRESERVECOLOR" localSheetId="6">TRUE</definedName>
    <definedName name="QBPRESERVECOLOR" localSheetId="7">TRUE</definedName>
    <definedName name="QBPRESERVEFONT" localSheetId="0">TRUE</definedName>
    <definedName name="QBPRESERVEFONT" localSheetId="2">TRUE</definedName>
    <definedName name="QBPRESERVEFONT" localSheetId="1">TRUE</definedName>
    <definedName name="QBPRESERVEFONT" localSheetId="3">TRUE</definedName>
    <definedName name="QBPRESERVEFONT" localSheetId="4">TRUE</definedName>
    <definedName name="QBPRESERVEFONT" localSheetId="8">TRUE</definedName>
    <definedName name="QBPRESERVEFONT" localSheetId="5">TRUE</definedName>
    <definedName name="QBPRESERVEFONT" localSheetId="9">TRUE</definedName>
    <definedName name="QBPRESERVEFONT" localSheetId="10">TRUE</definedName>
    <definedName name="QBPRESERVEFONT" localSheetId="6">TRUE</definedName>
    <definedName name="QBPRESERVEFONT" localSheetId="7">TRUE</definedName>
    <definedName name="QBPRESERVEROWHEIGHT" localSheetId="0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ROWHEIGHT" localSheetId="4">TRUE</definedName>
    <definedName name="QBPRESERVEROWHEIGHT" localSheetId="8">TRUE</definedName>
    <definedName name="QBPRESERVEROWHEIGHT" localSheetId="5">TRUE</definedName>
    <definedName name="QBPRESERVEROWHEIGHT" localSheetId="9">TRUE</definedName>
    <definedName name="QBPRESERVEROWHEIGHT" localSheetId="10">TRUE</definedName>
    <definedName name="QBPRESERVEROWHEIGHT" localSheetId="6">TRUE</definedName>
    <definedName name="QBPRESERVEROWHEIGHT" localSheetId="7">TRUE</definedName>
    <definedName name="QBPRESERVESPACE" localSheetId="0">FALSE</definedName>
    <definedName name="QBPRESERVESPACE" localSheetId="2">FALSE</definedName>
    <definedName name="QBPRESERVESPACE" localSheetId="1">FALSE</definedName>
    <definedName name="QBPRESERVESPACE" localSheetId="3">FALSE</definedName>
    <definedName name="QBPRESERVESPACE" localSheetId="4">FALSE</definedName>
    <definedName name="QBPRESERVESPACE" localSheetId="8">FALSE</definedName>
    <definedName name="QBPRESERVESPACE" localSheetId="5">FALSE</definedName>
    <definedName name="QBPRESERVESPACE" localSheetId="9">FALSE</definedName>
    <definedName name="QBPRESERVESPACE" localSheetId="10">FALSE</definedName>
    <definedName name="QBPRESERVESPACE" localSheetId="6">FALSE</definedName>
    <definedName name="QBPRESERVESPACE" localSheetId="7">FALSE</definedName>
    <definedName name="QBREPORTCOLAXIS" localSheetId="0">0</definedName>
    <definedName name="QBREPORTCOLAXIS" localSheetId="2">0</definedName>
    <definedName name="QBREPORTCOLAXIS" localSheetId="1">0</definedName>
    <definedName name="QBREPORTCOLAXIS" localSheetId="3">0</definedName>
    <definedName name="QBREPORTCOLAXIS" localSheetId="4">0</definedName>
    <definedName name="QBREPORTCOLAXIS" localSheetId="8">0</definedName>
    <definedName name="QBREPORTCOLAXIS" localSheetId="5">0</definedName>
    <definedName name="QBREPORTCOLAXIS" localSheetId="9">0</definedName>
    <definedName name="QBREPORTCOLAXIS" localSheetId="10">0</definedName>
    <definedName name="QBREPORTCOLAXIS" localSheetId="6">0</definedName>
    <definedName name="QBREPORTCOLAXIS" localSheetId="7">0</definedName>
    <definedName name="QBREPORTCOMPANYID" localSheetId="0">"94e76a8a18924f4f98f3bb4f797ca467"</definedName>
    <definedName name="QBREPORTCOMPANYID" localSheetId="2">"94e76a8a18924f4f98f3bb4f797ca467"</definedName>
    <definedName name="QBREPORTCOMPANYID" localSheetId="1">"94e76a8a18924f4f98f3bb4f797ca467"</definedName>
    <definedName name="QBREPORTCOMPANYID" localSheetId="3">"94e76a8a18924f4f98f3bb4f797ca467"</definedName>
    <definedName name="QBREPORTCOMPANYID" localSheetId="4">"94e76a8a18924f4f98f3bb4f797ca467"</definedName>
    <definedName name="QBREPORTCOMPANYID" localSheetId="8">"94e76a8a18924f4f98f3bb4f797ca467"</definedName>
    <definedName name="QBREPORTCOMPANYID" localSheetId="5">"94e76a8a18924f4f98f3bb4f797ca467"</definedName>
    <definedName name="QBREPORTCOMPANYID" localSheetId="9">"94e76a8a18924f4f98f3bb4f797ca467"</definedName>
    <definedName name="QBREPORTCOMPANYID" localSheetId="10">"94e76a8a18924f4f98f3bb4f797ca467"</definedName>
    <definedName name="QBREPORTCOMPANYID" localSheetId="6">"94e76a8a18924f4f98f3bb4f797ca467"</definedName>
    <definedName name="QBREPORTCOMPANYID" localSheetId="7">"94e76a8a18924f4f98f3bb4f797ca467"</definedName>
    <definedName name="QBREPORTCOMPARECOL_ANNUALBUDGET" localSheetId="0">FALSE</definedName>
    <definedName name="QBREPORTCOMPARECOL_ANNUALBUDGET" localSheetId="2">TRUE</definedName>
    <definedName name="QBREPORTCOMPARECOL_ANNUALBUDGET" localSheetId="1">TRUE</definedName>
    <definedName name="QBREPORTCOMPARECOL_ANNUALBUDGET" localSheetId="3">TRUE</definedName>
    <definedName name="QBREPORTCOMPARECOL_ANNUALBUDGET" localSheetId="4">TRUE</definedName>
    <definedName name="QBREPORTCOMPARECOL_ANNUALBUDGET" localSheetId="8">TRUE</definedName>
    <definedName name="QBREPORTCOMPARECOL_ANNUALBUDGET" localSheetId="5">TRUE</definedName>
    <definedName name="QBREPORTCOMPARECOL_ANNUALBUDGET" localSheetId="9">TRUE</definedName>
    <definedName name="QBREPORTCOMPARECOL_ANNUALBUDGET" localSheetId="10">TRUE</definedName>
    <definedName name="QBREPORTCOMPARECOL_ANNUALBUDGET" localSheetId="6">TRUE</definedName>
    <definedName name="QBREPORTCOMPARECOL_ANNUALBUDGET" localSheetId="7">TRUE</definedName>
    <definedName name="QBREPORTCOMPARECOL_AVGCOGS" localSheetId="0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4">FALSE</definedName>
    <definedName name="QBREPORTCOMPARECOL_AVGCOGS" localSheetId="8">FALSE</definedName>
    <definedName name="QBREPORTCOMPARECOL_AVGCOGS" localSheetId="5">FALSE</definedName>
    <definedName name="QBREPORTCOMPARECOL_AVGCOGS" localSheetId="9">FALSE</definedName>
    <definedName name="QBREPORTCOMPARECOL_AVGCOGS" localSheetId="10">FALSE</definedName>
    <definedName name="QBREPORTCOMPARECOL_AVGCOGS" localSheetId="6">FALSE</definedName>
    <definedName name="QBREPORTCOMPARECOL_AVGCOGS" localSheetId="7">FALSE</definedName>
    <definedName name="QBREPORTCOMPARECOL_AVGPRICE" localSheetId="0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4">FALSE</definedName>
    <definedName name="QBREPORTCOMPARECOL_AVGPRICE" localSheetId="8">FALSE</definedName>
    <definedName name="QBREPORTCOMPARECOL_AVGPRICE" localSheetId="5">FALSE</definedName>
    <definedName name="QBREPORTCOMPARECOL_AVGPRICE" localSheetId="9">FALSE</definedName>
    <definedName name="QBREPORTCOMPARECOL_AVGPRICE" localSheetId="10">FALSE</definedName>
    <definedName name="QBREPORTCOMPARECOL_AVGPRICE" localSheetId="6">FALSE</definedName>
    <definedName name="QBREPORTCOMPARECOL_AVGPRICE" localSheetId="7">FALSE</definedName>
    <definedName name="QBREPORTCOMPARECOL_BUDDIFF" localSheetId="0">FALSE</definedName>
    <definedName name="QBREPORTCOMPARECOL_BUDDIFF" localSheetId="2">TRUE</definedName>
    <definedName name="QBREPORTCOMPARECOL_BUDDIFF" localSheetId="1">TRUE</definedName>
    <definedName name="QBREPORTCOMPARECOL_BUDDIFF" localSheetId="3">FALSE</definedName>
    <definedName name="QBREPORTCOMPARECOL_BUDDIFF" localSheetId="4">FALSE</definedName>
    <definedName name="QBREPORTCOMPARECOL_BUDDIFF" localSheetId="8">FALSE</definedName>
    <definedName name="QBREPORTCOMPARECOL_BUDDIFF" localSheetId="5">FALSE</definedName>
    <definedName name="QBREPORTCOMPARECOL_BUDDIFF" localSheetId="9">FALSE</definedName>
    <definedName name="QBREPORTCOMPARECOL_BUDDIFF" localSheetId="10">FALSE</definedName>
    <definedName name="QBREPORTCOMPARECOL_BUDDIFF" localSheetId="6">FALSE</definedName>
    <definedName name="QBREPORTCOMPARECOL_BUDDIFF" localSheetId="7">FALSE</definedName>
    <definedName name="QBREPORTCOMPARECOL_BUDGET" localSheetId="0">FALSE</definedName>
    <definedName name="QBREPORTCOMPARECOL_BUDGET" localSheetId="2">TRUE</definedName>
    <definedName name="QBREPORTCOMPARECOL_BUDGET" localSheetId="1">TRUE</definedName>
    <definedName name="QBREPORTCOMPARECOL_BUDGET" localSheetId="3">TRUE</definedName>
    <definedName name="QBREPORTCOMPARECOL_BUDGET" localSheetId="4">TRUE</definedName>
    <definedName name="QBREPORTCOMPARECOL_BUDGET" localSheetId="8">TRUE</definedName>
    <definedName name="QBREPORTCOMPARECOL_BUDGET" localSheetId="5">TRUE</definedName>
    <definedName name="QBREPORTCOMPARECOL_BUDGET" localSheetId="9">TRUE</definedName>
    <definedName name="QBREPORTCOMPARECOL_BUDGET" localSheetId="10">TRUE</definedName>
    <definedName name="QBREPORTCOMPARECOL_BUDGET" localSheetId="6">TRUE</definedName>
    <definedName name="QBREPORTCOMPARECOL_BUDGET" localSheetId="7">TRUE</definedName>
    <definedName name="QBREPORTCOMPARECOL_BUDPCT" localSheetId="0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BUDPCT" localSheetId="4">FALSE</definedName>
    <definedName name="QBREPORTCOMPARECOL_BUDPCT" localSheetId="8">FALSE</definedName>
    <definedName name="QBREPORTCOMPARECOL_BUDPCT" localSheetId="5">FALSE</definedName>
    <definedName name="QBREPORTCOMPARECOL_BUDPCT" localSheetId="9">FALSE</definedName>
    <definedName name="QBREPORTCOMPARECOL_BUDPCT" localSheetId="10">FALSE</definedName>
    <definedName name="QBREPORTCOMPARECOL_BUDPCT" localSheetId="6">FALSE</definedName>
    <definedName name="QBREPORTCOMPARECOL_BUDPCT" localSheetId="7">FALSE</definedName>
    <definedName name="QBREPORTCOMPARECOL_COGS" localSheetId="0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COGS" localSheetId="4">FALSE</definedName>
    <definedName name="QBREPORTCOMPARECOL_COGS" localSheetId="8">FALSE</definedName>
    <definedName name="QBREPORTCOMPARECOL_COGS" localSheetId="5">FALSE</definedName>
    <definedName name="QBREPORTCOMPARECOL_COGS" localSheetId="9">FALSE</definedName>
    <definedName name="QBREPORTCOMPARECOL_COGS" localSheetId="10">FALSE</definedName>
    <definedName name="QBREPORTCOMPARECOL_COGS" localSheetId="6">FALSE</definedName>
    <definedName name="QBREPORTCOMPARECOL_COGS" localSheetId="7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4">FALSE</definedName>
    <definedName name="QBREPORTCOMPARECOL_EXCLUDEAMOUNT" localSheetId="8">FALSE</definedName>
    <definedName name="QBREPORTCOMPARECOL_EXCLUDEAMOUNT" localSheetId="5">FALSE</definedName>
    <definedName name="QBREPORTCOMPARECOL_EXCLUDEAMOUNT" localSheetId="9">FALSE</definedName>
    <definedName name="QBREPORTCOMPARECOL_EXCLUDEAMOUNT" localSheetId="10">FALSE</definedName>
    <definedName name="QBREPORTCOMPARECOL_EXCLUDEAMOUNT" localSheetId="6">FALSE</definedName>
    <definedName name="QBREPORTCOMPARECOL_EXCLUDEAMOUNT" localSheetId="7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4">FALSE</definedName>
    <definedName name="QBREPORTCOMPARECOL_EXCLUDECURPERIOD" localSheetId="8">FALSE</definedName>
    <definedName name="QBREPORTCOMPARECOL_EXCLUDECURPERIOD" localSheetId="5">FALSE</definedName>
    <definedName name="QBREPORTCOMPARECOL_EXCLUDECURPERIOD" localSheetId="9">FALSE</definedName>
    <definedName name="QBREPORTCOMPARECOL_EXCLUDECURPERIOD" localSheetId="10">FALSE</definedName>
    <definedName name="QBREPORTCOMPARECOL_EXCLUDECURPERIOD" localSheetId="6">FALSE</definedName>
    <definedName name="QBREPORTCOMPARECOL_EXCLUDECURPERIOD" localSheetId="7">FALSE</definedName>
    <definedName name="QBREPORTCOMPARECOL_FORECAST" localSheetId="0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4">FALSE</definedName>
    <definedName name="QBREPORTCOMPARECOL_FORECAST" localSheetId="8">FALSE</definedName>
    <definedName name="QBREPORTCOMPARECOL_FORECAST" localSheetId="5">FALSE</definedName>
    <definedName name="QBREPORTCOMPARECOL_FORECAST" localSheetId="9">FALSE</definedName>
    <definedName name="QBREPORTCOMPARECOL_FORECAST" localSheetId="10">FALSE</definedName>
    <definedName name="QBREPORTCOMPARECOL_FORECAST" localSheetId="6">FALSE</definedName>
    <definedName name="QBREPORTCOMPARECOL_FORECAST" localSheetId="7">FALSE</definedName>
    <definedName name="QBREPORTCOMPARECOL_GROSSMARGIN" localSheetId="0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4">FALSE</definedName>
    <definedName name="QBREPORTCOMPARECOL_GROSSMARGIN" localSheetId="8">FALSE</definedName>
    <definedName name="QBREPORTCOMPARECOL_GROSSMARGIN" localSheetId="5">FALSE</definedName>
    <definedName name="QBREPORTCOMPARECOL_GROSSMARGIN" localSheetId="9">FALSE</definedName>
    <definedName name="QBREPORTCOMPARECOL_GROSSMARGIN" localSheetId="10">FALSE</definedName>
    <definedName name="QBREPORTCOMPARECOL_GROSSMARGIN" localSheetId="6">FALSE</definedName>
    <definedName name="QBREPORTCOMPARECOL_GROSSMARGIN" localSheetId="7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4">FALSE</definedName>
    <definedName name="QBREPORTCOMPARECOL_GROSSMARGINPCT" localSheetId="8">FALSE</definedName>
    <definedName name="QBREPORTCOMPARECOL_GROSSMARGINPCT" localSheetId="5">FALSE</definedName>
    <definedName name="QBREPORTCOMPARECOL_GROSSMARGINPCT" localSheetId="9">FALSE</definedName>
    <definedName name="QBREPORTCOMPARECOL_GROSSMARGINPCT" localSheetId="10">FALSE</definedName>
    <definedName name="QBREPORTCOMPARECOL_GROSSMARGINPCT" localSheetId="6">FALSE</definedName>
    <definedName name="QBREPORTCOMPARECOL_GROSSMARGINPCT" localSheetId="7">FALSE</definedName>
    <definedName name="QBREPORTCOMPARECOL_HOURS" localSheetId="0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HOURS" localSheetId="4">FALSE</definedName>
    <definedName name="QBREPORTCOMPARECOL_HOURS" localSheetId="8">FALSE</definedName>
    <definedName name="QBREPORTCOMPARECOL_HOURS" localSheetId="5">FALSE</definedName>
    <definedName name="QBREPORTCOMPARECOL_HOURS" localSheetId="9">FALSE</definedName>
    <definedName name="QBREPORTCOMPARECOL_HOURS" localSheetId="10">FALSE</definedName>
    <definedName name="QBREPORTCOMPARECOL_HOURS" localSheetId="6">FALSE</definedName>
    <definedName name="QBREPORTCOMPARECOL_HOURS" localSheetId="7">FALSE</definedName>
    <definedName name="QBREPORTCOMPARECOL_PCTCOL" localSheetId="0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COL" localSheetId="4">FALSE</definedName>
    <definedName name="QBREPORTCOMPARECOL_PCTCOL" localSheetId="8">FALSE</definedName>
    <definedName name="QBREPORTCOMPARECOL_PCTCOL" localSheetId="5">FALSE</definedName>
    <definedName name="QBREPORTCOMPARECOL_PCTCOL" localSheetId="9">FALSE</definedName>
    <definedName name="QBREPORTCOMPARECOL_PCTCOL" localSheetId="10">FALSE</definedName>
    <definedName name="QBREPORTCOMPARECOL_PCTCOL" localSheetId="6">FALSE</definedName>
    <definedName name="QBREPORTCOMPARECOL_PCTCOL" localSheetId="7">FALSE</definedName>
    <definedName name="QBREPORTCOMPARECOL_PCTEXPENSE" localSheetId="0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4">FALSE</definedName>
    <definedName name="QBREPORTCOMPARECOL_PCTEXPENSE" localSheetId="8">FALSE</definedName>
    <definedName name="QBREPORTCOMPARECOL_PCTEXPENSE" localSheetId="5">FALSE</definedName>
    <definedName name="QBREPORTCOMPARECOL_PCTEXPENSE" localSheetId="9">FALSE</definedName>
    <definedName name="QBREPORTCOMPARECOL_PCTEXPENSE" localSheetId="10">FALSE</definedName>
    <definedName name="QBREPORTCOMPARECOL_PCTEXPENSE" localSheetId="6">FALSE</definedName>
    <definedName name="QBREPORTCOMPARECOL_PCTEXPENSE" localSheetId="7">FALSE</definedName>
    <definedName name="QBREPORTCOMPARECOL_PCTINCOME" localSheetId="0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4">FALSE</definedName>
    <definedName name="QBREPORTCOMPARECOL_PCTINCOME" localSheetId="8">FALSE</definedName>
    <definedName name="QBREPORTCOMPARECOL_PCTINCOME" localSheetId="5">FALSE</definedName>
    <definedName name="QBREPORTCOMPARECOL_PCTINCOME" localSheetId="9">FALSE</definedName>
    <definedName name="QBREPORTCOMPARECOL_PCTINCOME" localSheetId="10">FALSE</definedName>
    <definedName name="QBREPORTCOMPARECOL_PCTINCOME" localSheetId="6">FALSE</definedName>
    <definedName name="QBREPORTCOMPARECOL_PCTINCOME" localSheetId="7">FALSE</definedName>
    <definedName name="QBREPORTCOMPARECOL_PCTOFSALES" localSheetId="0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4">FALSE</definedName>
    <definedName name="QBREPORTCOMPARECOL_PCTOFSALES" localSheetId="8">FALSE</definedName>
    <definedName name="QBREPORTCOMPARECOL_PCTOFSALES" localSheetId="5">FALSE</definedName>
    <definedName name="QBREPORTCOMPARECOL_PCTOFSALES" localSheetId="9">FALSE</definedName>
    <definedName name="QBREPORTCOMPARECOL_PCTOFSALES" localSheetId="10">FALSE</definedName>
    <definedName name="QBREPORTCOMPARECOL_PCTOFSALES" localSheetId="6">FALSE</definedName>
    <definedName name="QBREPORTCOMPARECOL_PCTOFSALES" localSheetId="7">FALSE</definedName>
    <definedName name="QBREPORTCOMPARECOL_PCTROW" localSheetId="0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CTROW" localSheetId="4">FALSE</definedName>
    <definedName name="QBREPORTCOMPARECOL_PCTROW" localSheetId="8">FALSE</definedName>
    <definedName name="QBREPORTCOMPARECOL_PCTROW" localSheetId="5">FALSE</definedName>
    <definedName name="QBREPORTCOMPARECOL_PCTROW" localSheetId="9">FALSE</definedName>
    <definedName name="QBREPORTCOMPARECOL_PCTROW" localSheetId="10">FALSE</definedName>
    <definedName name="QBREPORTCOMPARECOL_PCTROW" localSheetId="6">FALSE</definedName>
    <definedName name="QBREPORTCOMPARECOL_PCTROW" localSheetId="7">FALSE</definedName>
    <definedName name="QBREPORTCOMPARECOL_PPDIFF" localSheetId="0">TRUE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DIFF" localSheetId="4">FALSE</definedName>
    <definedName name="QBREPORTCOMPARECOL_PPDIFF" localSheetId="8">FALSE</definedName>
    <definedName name="QBREPORTCOMPARECOL_PPDIFF" localSheetId="5">FALSE</definedName>
    <definedName name="QBREPORTCOMPARECOL_PPDIFF" localSheetId="9">FALSE</definedName>
    <definedName name="QBREPORTCOMPARECOL_PPDIFF" localSheetId="10">FALSE</definedName>
    <definedName name="QBREPORTCOMPARECOL_PPDIFF" localSheetId="6">FALSE</definedName>
    <definedName name="QBREPORTCOMPARECOL_PPDIFF" localSheetId="7">FALSE</definedName>
    <definedName name="QBREPORTCOMPARECOL_PPPCT" localSheetId="0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PPCT" localSheetId="4">FALSE</definedName>
    <definedName name="QBREPORTCOMPARECOL_PPPCT" localSheetId="8">FALSE</definedName>
    <definedName name="QBREPORTCOMPARECOL_PPPCT" localSheetId="5">FALSE</definedName>
    <definedName name="QBREPORTCOMPARECOL_PPPCT" localSheetId="9">FALSE</definedName>
    <definedName name="QBREPORTCOMPARECOL_PPPCT" localSheetId="10">FALSE</definedName>
    <definedName name="QBREPORTCOMPARECOL_PPPCT" localSheetId="6">FALSE</definedName>
    <definedName name="QBREPORTCOMPARECOL_PPPCT" localSheetId="7">FALSE</definedName>
    <definedName name="QBREPORTCOMPARECOL_PREVPERIOD" localSheetId="0">TRUE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4">FALSE</definedName>
    <definedName name="QBREPORTCOMPARECOL_PREVPERIOD" localSheetId="8">FALSE</definedName>
    <definedName name="QBREPORTCOMPARECOL_PREVPERIOD" localSheetId="5">FALSE</definedName>
    <definedName name="QBREPORTCOMPARECOL_PREVPERIOD" localSheetId="9">FALSE</definedName>
    <definedName name="QBREPORTCOMPARECOL_PREVPERIOD" localSheetId="10">FALSE</definedName>
    <definedName name="QBREPORTCOMPARECOL_PREVPERIOD" localSheetId="6">FALSE</definedName>
    <definedName name="QBREPORTCOMPARECOL_PREVPERIOD" localSheetId="7">FALSE</definedName>
    <definedName name="QBREPORTCOMPARECOL_PREVYEAR" localSheetId="0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4">FALSE</definedName>
    <definedName name="QBREPORTCOMPARECOL_PREVYEAR" localSheetId="8">FALSE</definedName>
    <definedName name="QBREPORTCOMPARECOL_PREVYEAR" localSheetId="5">FALSE</definedName>
    <definedName name="QBREPORTCOMPARECOL_PREVYEAR" localSheetId="9">FALSE</definedName>
    <definedName name="QBREPORTCOMPARECOL_PREVYEAR" localSheetId="10">FALSE</definedName>
    <definedName name="QBREPORTCOMPARECOL_PREVYEAR" localSheetId="6">FALSE</definedName>
    <definedName name="QBREPORTCOMPARECOL_PREVYEAR" localSheetId="7">FALSE</definedName>
    <definedName name="QBREPORTCOMPARECOL_PYDIFF" localSheetId="0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DIFF" localSheetId="4">FALSE</definedName>
    <definedName name="QBREPORTCOMPARECOL_PYDIFF" localSheetId="8">FALSE</definedName>
    <definedName name="QBREPORTCOMPARECOL_PYDIFF" localSheetId="5">FALSE</definedName>
    <definedName name="QBREPORTCOMPARECOL_PYDIFF" localSheetId="9">FALSE</definedName>
    <definedName name="QBREPORTCOMPARECOL_PYDIFF" localSheetId="10">FALSE</definedName>
    <definedName name="QBREPORTCOMPARECOL_PYDIFF" localSheetId="6">FALSE</definedName>
    <definedName name="QBREPORTCOMPARECOL_PYDIFF" localSheetId="7">FALSE</definedName>
    <definedName name="QBREPORTCOMPARECOL_PYPCT" localSheetId="0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PYPCT" localSheetId="4">FALSE</definedName>
    <definedName name="QBREPORTCOMPARECOL_PYPCT" localSheetId="8">FALSE</definedName>
    <definedName name="QBREPORTCOMPARECOL_PYPCT" localSheetId="5">FALSE</definedName>
    <definedName name="QBREPORTCOMPARECOL_PYPCT" localSheetId="9">FALSE</definedName>
    <definedName name="QBREPORTCOMPARECOL_PYPCT" localSheetId="10">FALSE</definedName>
    <definedName name="QBREPORTCOMPARECOL_PYPCT" localSheetId="6">FALSE</definedName>
    <definedName name="QBREPORTCOMPARECOL_PYPCT" localSheetId="7">FALSE</definedName>
    <definedName name="QBREPORTCOMPARECOL_QTY" localSheetId="0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QTY" localSheetId="4">FALSE</definedName>
    <definedName name="QBREPORTCOMPARECOL_QTY" localSheetId="8">FALSE</definedName>
    <definedName name="QBREPORTCOMPARECOL_QTY" localSheetId="5">FALSE</definedName>
    <definedName name="QBREPORTCOMPARECOL_QTY" localSheetId="9">FALSE</definedName>
    <definedName name="QBREPORTCOMPARECOL_QTY" localSheetId="10">FALSE</definedName>
    <definedName name="QBREPORTCOMPARECOL_QTY" localSheetId="6">FALSE</definedName>
    <definedName name="QBREPORTCOMPARECOL_QTY" localSheetId="7">FALSE</definedName>
    <definedName name="QBREPORTCOMPARECOL_RATE" localSheetId="0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RATE" localSheetId="4">FALSE</definedName>
    <definedName name="QBREPORTCOMPARECOL_RATE" localSheetId="8">FALSE</definedName>
    <definedName name="QBREPORTCOMPARECOL_RATE" localSheetId="5">FALSE</definedName>
    <definedName name="QBREPORTCOMPARECOL_RATE" localSheetId="9">FALSE</definedName>
    <definedName name="QBREPORTCOMPARECOL_RATE" localSheetId="10">FALSE</definedName>
    <definedName name="QBREPORTCOMPARECOL_RATE" localSheetId="6">FALSE</definedName>
    <definedName name="QBREPORTCOMPARECOL_RATE" localSheetId="7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4">FALSE</definedName>
    <definedName name="QBREPORTCOMPARECOL_TRIPBILLEDMILES" localSheetId="8">FALSE</definedName>
    <definedName name="QBREPORTCOMPARECOL_TRIPBILLEDMILES" localSheetId="5">FALSE</definedName>
    <definedName name="QBREPORTCOMPARECOL_TRIPBILLEDMILES" localSheetId="9">FALSE</definedName>
    <definedName name="QBREPORTCOMPARECOL_TRIPBILLEDMILES" localSheetId="10">FALSE</definedName>
    <definedName name="QBREPORTCOMPARECOL_TRIPBILLEDMILES" localSheetId="6">FALSE</definedName>
    <definedName name="QBREPORTCOMPARECOL_TRIPBILLEDMILES" localSheetId="7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4">FALSE</definedName>
    <definedName name="QBREPORTCOMPARECOL_TRIPBILLINGAMOUNT" localSheetId="8">FALSE</definedName>
    <definedName name="QBREPORTCOMPARECOL_TRIPBILLINGAMOUNT" localSheetId="5">FALSE</definedName>
    <definedName name="QBREPORTCOMPARECOL_TRIPBILLINGAMOUNT" localSheetId="9">FALSE</definedName>
    <definedName name="QBREPORTCOMPARECOL_TRIPBILLINGAMOUNT" localSheetId="10">FALSE</definedName>
    <definedName name="QBREPORTCOMPARECOL_TRIPBILLINGAMOUNT" localSheetId="6">FALSE</definedName>
    <definedName name="QBREPORTCOMPARECOL_TRIPBILLINGAMOUNT" localSheetId="7">FALSE</definedName>
    <definedName name="QBREPORTCOMPARECOL_TRIPMILES" localSheetId="0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4">FALSE</definedName>
    <definedName name="QBREPORTCOMPARECOL_TRIPMILES" localSheetId="8">FALSE</definedName>
    <definedName name="QBREPORTCOMPARECOL_TRIPMILES" localSheetId="5">FALSE</definedName>
    <definedName name="QBREPORTCOMPARECOL_TRIPMILES" localSheetId="9">FALSE</definedName>
    <definedName name="QBREPORTCOMPARECOL_TRIPMILES" localSheetId="10">FALSE</definedName>
    <definedName name="QBREPORTCOMPARECOL_TRIPMILES" localSheetId="6">FALSE</definedName>
    <definedName name="QBREPORTCOMPARECOL_TRIPMILES" localSheetId="7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4">FALSE</definedName>
    <definedName name="QBREPORTCOMPARECOL_TRIPNOTBILLABLEMILES" localSheetId="8">FALSE</definedName>
    <definedName name="QBREPORTCOMPARECOL_TRIPNOTBILLABLEMILES" localSheetId="5">FALSE</definedName>
    <definedName name="QBREPORTCOMPARECOL_TRIPNOTBILLABLEMILES" localSheetId="9">FALSE</definedName>
    <definedName name="QBREPORTCOMPARECOL_TRIPNOTBILLABLEMILES" localSheetId="10">FALSE</definedName>
    <definedName name="QBREPORTCOMPARECOL_TRIPNOTBILLABLEMILES" localSheetId="6">FALSE</definedName>
    <definedName name="QBREPORTCOMPARECOL_TRIPNOTBILLABLEMILES" localSheetId="7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4">FALSE</definedName>
    <definedName name="QBREPORTCOMPARECOL_TRIPTAXDEDUCTIBLEAMOUNT" localSheetId="8">FALSE</definedName>
    <definedName name="QBREPORTCOMPARECOL_TRIPTAXDEDUCTIBLEAMOUNT" localSheetId="5">FALSE</definedName>
    <definedName name="QBREPORTCOMPARECOL_TRIPTAXDEDUCTIBLEAMOUNT" localSheetId="9">FALSE</definedName>
    <definedName name="QBREPORTCOMPARECOL_TRIPTAXDEDUCTIBLEAMOUNT" localSheetId="10">FALSE</definedName>
    <definedName name="QBREPORTCOMPARECOL_TRIPTAXDEDUCTIBLEAMOUNT" localSheetId="6">FALSE</definedName>
    <definedName name="QBREPORTCOMPARECOL_TRIPTAXDEDUCTIBLEAMOUNT" localSheetId="7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4">FALSE</definedName>
    <definedName name="QBREPORTCOMPARECOL_TRIPUNBILLEDMILES" localSheetId="8">FALSE</definedName>
    <definedName name="QBREPORTCOMPARECOL_TRIPUNBILLEDMILES" localSheetId="5">FALSE</definedName>
    <definedName name="QBREPORTCOMPARECOL_TRIPUNBILLEDMILES" localSheetId="9">FALSE</definedName>
    <definedName name="QBREPORTCOMPARECOL_TRIPUNBILLEDMILES" localSheetId="10">FALSE</definedName>
    <definedName name="QBREPORTCOMPARECOL_TRIPUNBILLEDMILES" localSheetId="6">FALSE</definedName>
    <definedName name="QBREPORTCOMPARECOL_TRIPUNBILLEDMILES" localSheetId="7">FALSE</definedName>
    <definedName name="QBREPORTCOMPARECOL_YTD" localSheetId="0">FALSE</definedName>
    <definedName name="QBREPORTCOMPARECOL_YTD" localSheetId="2">TRUE</definedName>
    <definedName name="QBREPORTCOMPARECOL_YTD" localSheetId="1">TRUE</definedName>
    <definedName name="QBREPORTCOMPARECOL_YTD" localSheetId="3">TRUE</definedName>
    <definedName name="QBREPORTCOMPARECOL_YTD" localSheetId="4">TRUE</definedName>
    <definedName name="QBREPORTCOMPARECOL_YTD" localSheetId="8">TRUE</definedName>
    <definedName name="QBREPORTCOMPARECOL_YTD" localSheetId="5">TRUE</definedName>
    <definedName name="QBREPORTCOMPARECOL_YTD" localSheetId="9">TRUE</definedName>
    <definedName name="QBREPORTCOMPARECOL_YTD" localSheetId="10">TRUE</definedName>
    <definedName name="QBREPORTCOMPARECOL_YTD" localSheetId="6">TRUE</definedName>
    <definedName name="QBREPORTCOMPARECOL_YTD" localSheetId="7">TRUE</definedName>
    <definedName name="QBREPORTCOMPARECOL_YTDBUDGET" localSheetId="0">FALSE</definedName>
    <definedName name="QBREPORTCOMPARECOL_YTDBUDGET" localSheetId="2">TRUE</definedName>
    <definedName name="QBREPORTCOMPARECOL_YTDBUDGET" localSheetId="1">TRUE</definedName>
    <definedName name="QBREPORTCOMPARECOL_YTDBUDGET" localSheetId="3">TRUE</definedName>
    <definedName name="QBREPORTCOMPARECOL_YTDBUDGET" localSheetId="4">TRUE</definedName>
    <definedName name="QBREPORTCOMPARECOL_YTDBUDGET" localSheetId="8">TRUE</definedName>
    <definedName name="QBREPORTCOMPARECOL_YTDBUDGET" localSheetId="5">TRUE</definedName>
    <definedName name="QBREPORTCOMPARECOL_YTDBUDGET" localSheetId="9">TRUE</definedName>
    <definedName name="QBREPORTCOMPARECOL_YTDBUDGET" localSheetId="10">TRUE</definedName>
    <definedName name="QBREPORTCOMPARECOL_YTDBUDGET" localSheetId="6">TRUE</definedName>
    <definedName name="QBREPORTCOMPARECOL_YTDBUDGET" localSheetId="7">TRUE</definedName>
    <definedName name="QBREPORTCOMPARECOL_YTDPCT" localSheetId="0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COMPARECOL_YTDPCT" localSheetId="4">FALSE</definedName>
    <definedName name="QBREPORTCOMPARECOL_YTDPCT" localSheetId="8">FALSE</definedName>
    <definedName name="QBREPORTCOMPARECOL_YTDPCT" localSheetId="5">FALSE</definedName>
    <definedName name="QBREPORTCOMPARECOL_YTDPCT" localSheetId="9">FALSE</definedName>
    <definedName name="QBREPORTCOMPARECOL_YTDPCT" localSheetId="10">FALSE</definedName>
    <definedName name="QBREPORTCOMPARECOL_YTDPCT" localSheetId="6">FALSE</definedName>
    <definedName name="QBREPORTCOMPARECOL_YTDPCT" localSheetId="7">FALSE</definedName>
    <definedName name="QBREPORTROWAXIS" localSheetId="0">9</definedName>
    <definedName name="QBREPORTROWAXIS" localSheetId="2">11</definedName>
    <definedName name="QBREPORTROWAXIS" localSheetId="1">11</definedName>
    <definedName name="QBREPORTROWAXIS" localSheetId="3">11</definedName>
    <definedName name="QBREPORTROWAXIS" localSheetId="4">11</definedName>
    <definedName name="QBREPORTROWAXIS" localSheetId="8">11</definedName>
    <definedName name="QBREPORTROWAXIS" localSheetId="5">11</definedName>
    <definedName name="QBREPORTROWAXIS" localSheetId="9">11</definedName>
    <definedName name="QBREPORTROWAXIS" localSheetId="10">11</definedName>
    <definedName name="QBREPORTROWAXIS" localSheetId="6">11</definedName>
    <definedName name="QBREPORTROWAXIS" localSheetId="7">11</definedName>
    <definedName name="QBREPORTSUBCOLAXIS" localSheetId="0">24</definedName>
    <definedName name="QBREPORTSUBCOLAXIS" localSheetId="2">24</definedName>
    <definedName name="QBREPORTSUBCOLAXIS" localSheetId="1">24</definedName>
    <definedName name="QBREPORTSUBCOLAXIS" localSheetId="3">24</definedName>
    <definedName name="QBREPORTSUBCOLAXIS" localSheetId="4">24</definedName>
    <definedName name="QBREPORTSUBCOLAXIS" localSheetId="8">24</definedName>
    <definedName name="QBREPORTSUBCOLAXIS" localSheetId="5">24</definedName>
    <definedName name="QBREPORTSUBCOLAXIS" localSheetId="9">24</definedName>
    <definedName name="QBREPORTSUBCOLAXIS" localSheetId="10">24</definedName>
    <definedName name="QBREPORTSUBCOLAXIS" localSheetId="6">24</definedName>
    <definedName name="QBREPORTSUBCOLAXIS" localSheetId="7">24</definedName>
    <definedName name="QBREPORTTYPE" localSheetId="0">5</definedName>
    <definedName name="QBREPORTTYPE" localSheetId="2">273</definedName>
    <definedName name="QBREPORTTYPE" localSheetId="1">273</definedName>
    <definedName name="QBREPORTTYPE" localSheetId="3">273</definedName>
    <definedName name="QBREPORTTYPE" localSheetId="4">273</definedName>
    <definedName name="QBREPORTTYPE" localSheetId="8">273</definedName>
    <definedName name="QBREPORTTYPE" localSheetId="5">273</definedName>
    <definedName name="QBREPORTTYPE" localSheetId="9">273</definedName>
    <definedName name="QBREPORTTYPE" localSheetId="10">273</definedName>
    <definedName name="QBREPORTTYPE" localSheetId="6">273</definedName>
    <definedName name="QBREPORTTYPE" localSheetId="7">273</definedName>
    <definedName name="QBROWHEADERS" localSheetId="0">5</definedName>
    <definedName name="QBROWHEADERS" localSheetId="2">7</definedName>
    <definedName name="QBROWHEADERS" localSheetId="1">7</definedName>
    <definedName name="QBROWHEADERS" localSheetId="3">4</definedName>
    <definedName name="QBROWHEADERS" localSheetId="4">5</definedName>
    <definedName name="QBROWHEADERS" localSheetId="8">6</definedName>
    <definedName name="QBROWHEADERS" localSheetId="5">5</definedName>
    <definedName name="QBROWHEADERS" localSheetId="9">6</definedName>
    <definedName name="QBROWHEADERS" localSheetId="10">6</definedName>
    <definedName name="QBROWHEADERS" localSheetId="6">4</definedName>
    <definedName name="QBROWHEADERS" localSheetId="7">5</definedName>
    <definedName name="QBSTARTDATE" localSheetId="0">20201201</definedName>
    <definedName name="QBSTARTDATE" localSheetId="2">20201201</definedName>
    <definedName name="QBSTARTDATE" localSheetId="1">20201201</definedName>
    <definedName name="QBSTARTDATE" localSheetId="3">20201201</definedName>
    <definedName name="QBSTARTDATE" localSheetId="4">20201201</definedName>
    <definedName name="QBSTARTDATE" localSheetId="8">20201201</definedName>
    <definedName name="QBSTARTDATE" localSheetId="5">20201201</definedName>
    <definedName name="QBSTARTDATE" localSheetId="9">20201201</definedName>
    <definedName name="QBSTARTDATE" localSheetId="10">20201201</definedName>
    <definedName name="QBSTARTDATE" localSheetId="6">20201201</definedName>
    <definedName name="QBSTARTDATE" localSheetId="7">20201201</definedName>
  </definedNames>
  <calcPr calcId="145621"/>
</workbook>
</file>

<file path=xl/calcChain.xml><?xml version="1.0" encoding="utf-8"?>
<calcChain xmlns="http://schemas.openxmlformats.org/spreadsheetml/2006/main">
  <c r="H62" i="11" l="1"/>
  <c r="G62" i="11"/>
  <c r="F62" i="11"/>
  <c r="H61" i="11"/>
  <c r="G61" i="11"/>
  <c r="F61" i="11"/>
  <c r="H60" i="11"/>
  <c r="H59" i="11"/>
  <c r="G59" i="11"/>
  <c r="F59" i="11"/>
  <c r="H58" i="11"/>
  <c r="H57" i="11"/>
  <c r="H55" i="11"/>
  <c r="G55" i="11"/>
  <c r="F55" i="11"/>
  <c r="H54" i="11"/>
  <c r="H53" i="11"/>
  <c r="H52" i="11"/>
  <c r="H51" i="11"/>
  <c r="H49" i="11"/>
  <c r="H47" i="11"/>
  <c r="G47" i="11"/>
  <c r="F47" i="11"/>
  <c r="H46" i="11"/>
  <c r="G46" i="11"/>
  <c r="F46" i="11"/>
  <c r="H45" i="11"/>
  <c r="G45" i="11"/>
  <c r="F45" i="11"/>
  <c r="H44" i="11"/>
  <c r="H43" i="11"/>
  <c r="H42" i="11"/>
  <c r="H41" i="11"/>
  <c r="H40" i="11"/>
  <c r="H39" i="11"/>
  <c r="H37" i="11"/>
  <c r="G37" i="11"/>
  <c r="F37" i="11"/>
  <c r="H36" i="11"/>
  <c r="H31" i="11"/>
  <c r="G31" i="11"/>
  <c r="F31" i="11"/>
  <c r="H30" i="11"/>
  <c r="G30" i="11"/>
  <c r="F30" i="11"/>
  <c r="H29" i="11"/>
  <c r="G29" i="11"/>
  <c r="F29" i="11"/>
  <c r="H28" i="11"/>
  <c r="H26" i="11"/>
  <c r="G26" i="11"/>
  <c r="F26" i="11"/>
  <c r="H25" i="11"/>
  <c r="G25" i="11"/>
  <c r="F25" i="11"/>
  <c r="H24" i="11"/>
  <c r="H22" i="11"/>
  <c r="G22" i="11"/>
  <c r="F22" i="11"/>
  <c r="H21" i="11"/>
  <c r="H19" i="11"/>
  <c r="G19" i="11"/>
  <c r="F19" i="11"/>
  <c r="H18" i="11"/>
  <c r="H17" i="11"/>
  <c r="H16" i="11"/>
  <c r="H15" i="11"/>
  <c r="H14" i="11"/>
  <c r="H12" i="11"/>
  <c r="G12" i="11"/>
  <c r="F12" i="11"/>
  <c r="H11" i="11"/>
  <c r="H10" i="11"/>
  <c r="N106" i="10" l="1"/>
  <c r="M106" i="10"/>
  <c r="L106" i="10"/>
  <c r="K106" i="10"/>
  <c r="J106" i="10"/>
  <c r="I106" i="10"/>
  <c r="H106" i="10"/>
  <c r="N105" i="10"/>
  <c r="M105" i="10"/>
  <c r="L105" i="10"/>
  <c r="K105" i="10"/>
  <c r="J105" i="10"/>
  <c r="I105" i="10"/>
  <c r="H105" i="10"/>
  <c r="N104" i="10"/>
  <c r="M104" i="10"/>
  <c r="L104" i="10"/>
  <c r="K104" i="10"/>
  <c r="J104" i="10"/>
  <c r="I104" i="10"/>
  <c r="H104" i="10"/>
  <c r="M103" i="10"/>
  <c r="J103" i="10"/>
  <c r="N102" i="10"/>
  <c r="M102" i="10"/>
  <c r="L102" i="10"/>
  <c r="K102" i="10"/>
  <c r="J102" i="10"/>
  <c r="I102" i="10"/>
  <c r="H102" i="10"/>
  <c r="M101" i="10"/>
  <c r="J101" i="10"/>
  <c r="M100" i="10"/>
  <c r="J100" i="10"/>
  <c r="M91" i="10"/>
  <c r="J91" i="10"/>
  <c r="N88" i="10"/>
  <c r="M88" i="10"/>
  <c r="L88" i="10"/>
  <c r="K88" i="10"/>
  <c r="J88" i="10"/>
  <c r="I88" i="10"/>
  <c r="H88" i="10"/>
  <c r="N86" i="10"/>
  <c r="M86" i="10"/>
  <c r="L86" i="10"/>
  <c r="K86" i="10"/>
  <c r="J86" i="10"/>
  <c r="I86" i="10"/>
  <c r="H86" i="10"/>
  <c r="M85" i="10"/>
  <c r="J85" i="10"/>
  <c r="M84" i="10"/>
  <c r="J84" i="10"/>
  <c r="N76" i="10"/>
  <c r="M76" i="10"/>
  <c r="L76" i="10"/>
  <c r="K76" i="10"/>
  <c r="J76" i="10"/>
  <c r="I76" i="10"/>
  <c r="H76" i="10"/>
  <c r="N75" i="10"/>
  <c r="M75" i="10"/>
  <c r="L75" i="10"/>
  <c r="K75" i="10"/>
  <c r="J75" i="10"/>
  <c r="I75" i="10"/>
  <c r="H75" i="10"/>
  <c r="N74" i="10"/>
  <c r="M74" i="10"/>
  <c r="L74" i="10"/>
  <c r="K74" i="10"/>
  <c r="J74" i="10"/>
  <c r="I74" i="10"/>
  <c r="H74" i="10"/>
  <c r="M73" i="10"/>
  <c r="J73" i="10"/>
  <c r="M72" i="10"/>
  <c r="J72" i="10"/>
  <c r="M71" i="10"/>
  <c r="J71" i="10"/>
  <c r="N69" i="10"/>
  <c r="M69" i="10"/>
  <c r="L69" i="10"/>
  <c r="K69" i="10"/>
  <c r="J69" i="10"/>
  <c r="I69" i="10"/>
  <c r="H69" i="10"/>
  <c r="M68" i="10"/>
  <c r="J68" i="10"/>
  <c r="M67" i="10"/>
  <c r="J67" i="10"/>
  <c r="M66" i="10"/>
  <c r="J66" i="10"/>
  <c r="M65" i="10"/>
  <c r="J65" i="10"/>
  <c r="N63" i="10"/>
  <c r="M63" i="10"/>
  <c r="L63" i="10"/>
  <c r="K63" i="10"/>
  <c r="J63" i="10"/>
  <c r="I63" i="10"/>
  <c r="H63" i="10"/>
  <c r="N62" i="10"/>
  <c r="M62" i="10"/>
  <c r="L62" i="10"/>
  <c r="K62" i="10"/>
  <c r="J62" i="10"/>
  <c r="I62" i="10"/>
  <c r="H62" i="10"/>
  <c r="M61" i="10"/>
  <c r="J61" i="10"/>
  <c r="M60" i="10"/>
  <c r="J60" i="10"/>
  <c r="M58" i="10"/>
  <c r="J58" i="10"/>
  <c r="M57" i="10"/>
  <c r="J57" i="10"/>
  <c r="M56" i="10"/>
  <c r="J56" i="10"/>
  <c r="M55" i="10"/>
  <c r="J55" i="10"/>
  <c r="M54" i="10"/>
  <c r="J54" i="10"/>
  <c r="M53" i="10"/>
  <c r="J53" i="10"/>
  <c r="M52" i="10"/>
  <c r="J52" i="10"/>
  <c r="M51" i="10"/>
  <c r="J51" i="10"/>
  <c r="N50" i="10"/>
  <c r="M50" i="10"/>
  <c r="L50" i="10"/>
  <c r="K50" i="10"/>
  <c r="J50" i="10"/>
  <c r="I50" i="10"/>
  <c r="H50" i="10"/>
  <c r="M49" i="10"/>
  <c r="J49" i="10"/>
  <c r="M48" i="10"/>
  <c r="J48" i="10"/>
  <c r="N46" i="10"/>
  <c r="M46" i="10"/>
  <c r="L46" i="10"/>
  <c r="K46" i="10"/>
  <c r="J46" i="10"/>
  <c r="I46" i="10"/>
  <c r="H46" i="10"/>
  <c r="M45" i="10"/>
  <c r="J45" i="10"/>
  <c r="M44" i="10"/>
  <c r="J44" i="10"/>
  <c r="M43" i="10"/>
  <c r="J43" i="10"/>
  <c r="M41" i="10"/>
  <c r="J41" i="10"/>
  <c r="M40" i="10"/>
  <c r="J40" i="10"/>
  <c r="N39" i="10"/>
  <c r="M39" i="10"/>
  <c r="L39" i="10"/>
  <c r="K39" i="10"/>
  <c r="J39" i="10"/>
  <c r="I39" i="10"/>
  <c r="H39" i="10"/>
  <c r="M38" i="10"/>
  <c r="J38" i="10"/>
  <c r="M37" i="10"/>
  <c r="J37" i="10"/>
  <c r="M35" i="10"/>
  <c r="J35" i="10"/>
  <c r="N34" i="10"/>
  <c r="M34" i="10"/>
  <c r="L34" i="10"/>
  <c r="K34" i="10"/>
  <c r="J34" i="10"/>
  <c r="I34" i="10"/>
  <c r="H34" i="10"/>
  <c r="M33" i="10"/>
  <c r="J33" i="10"/>
  <c r="M32" i="10"/>
  <c r="J32" i="10"/>
  <c r="M29" i="10"/>
  <c r="J29" i="10"/>
  <c r="N27" i="10"/>
  <c r="M27" i="10"/>
  <c r="L27" i="10"/>
  <c r="K27" i="10"/>
  <c r="J27" i="10"/>
  <c r="I27" i="10"/>
  <c r="H27" i="10"/>
  <c r="N26" i="10"/>
  <c r="M26" i="10"/>
  <c r="L26" i="10"/>
  <c r="K26" i="10"/>
  <c r="J26" i="10"/>
  <c r="I26" i="10"/>
  <c r="H26" i="10"/>
  <c r="N25" i="10"/>
  <c r="M25" i="10"/>
  <c r="L25" i="10"/>
  <c r="K25" i="10"/>
  <c r="J25" i="10"/>
  <c r="I25" i="10"/>
  <c r="H25" i="10"/>
  <c r="M24" i="10"/>
  <c r="J24" i="10"/>
  <c r="M23" i="10"/>
  <c r="J23" i="10"/>
  <c r="M22" i="10"/>
  <c r="J22" i="10"/>
  <c r="M21" i="10"/>
  <c r="J21" i="10"/>
  <c r="M20" i="10"/>
  <c r="J20" i="10"/>
  <c r="M17" i="10"/>
  <c r="J17" i="10"/>
  <c r="N16" i="10"/>
  <c r="M16" i="10"/>
  <c r="L16" i="10"/>
  <c r="K16" i="10"/>
  <c r="J16" i="10"/>
  <c r="I16" i="10"/>
  <c r="H16" i="10"/>
  <c r="M15" i="10"/>
  <c r="J15" i="10"/>
  <c r="M14" i="10"/>
  <c r="J14" i="10"/>
  <c r="M13" i="10"/>
  <c r="J13" i="10"/>
  <c r="M12" i="10"/>
  <c r="J12" i="10"/>
  <c r="M11" i="10"/>
  <c r="J11" i="10"/>
  <c r="M10" i="10"/>
  <c r="J10" i="10"/>
  <c r="M9" i="10"/>
  <c r="J9" i="10"/>
  <c r="N103" i="9" l="1"/>
  <c r="M103" i="9"/>
  <c r="L103" i="9"/>
  <c r="K103" i="9"/>
  <c r="J103" i="9"/>
  <c r="I103" i="9"/>
  <c r="H103" i="9"/>
  <c r="N102" i="9"/>
  <c r="M102" i="9"/>
  <c r="L102" i="9"/>
  <c r="K102" i="9"/>
  <c r="J102" i="9"/>
  <c r="I102" i="9"/>
  <c r="H102" i="9"/>
  <c r="N101" i="9"/>
  <c r="M101" i="9"/>
  <c r="L101" i="9"/>
  <c r="K101" i="9"/>
  <c r="J101" i="9"/>
  <c r="I101" i="9"/>
  <c r="H101" i="9"/>
  <c r="N100" i="9"/>
  <c r="M100" i="9"/>
  <c r="L100" i="9"/>
  <c r="K100" i="9"/>
  <c r="J100" i="9"/>
  <c r="I100" i="9"/>
  <c r="H100" i="9"/>
  <c r="M99" i="9"/>
  <c r="J99" i="9"/>
  <c r="M98" i="9"/>
  <c r="J98" i="9"/>
  <c r="N88" i="9"/>
  <c r="M88" i="9"/>
  <c r="L88" i="9"/>
  <c r="K88" i="9"/>
  <c r="J88" i="9"/>
  <c r="I88" i="9"/>
  <c r="H88" i="9"/>
  <c r="N86" i="9"/>
  <c r="M86" i="9"/>
  <c r="L86" i="9"/>
  <c r="K86" i="9"/>
  <c r="J86" i="9"/>
  <c r="I86" i="9"/>
  <c r="H86" i="9"/>
  <c r="M85" i="9"/>
  <c r="J85" i="9"/>
  <c r="N76" i="9"/>
  <c r="M76" i="9"/>
  <c r="L76" i="9"/>
  <c r="K76" i="9"/>
  <c r="J76" i="9"/>
  <c r="I76" i="9"/>
  <c r="H76" i="9"/>
  <c r="N75" i="9"/>
  <c r="M75" i="9"/>
  <c r="L75" i="9"/>
  <c r="K75" i="9"/>
  <c r="J75" i="9"/>
  <c r="I75" i="9"/>
  <c r="H75" i="9"/>
  <c r="N74" i="9"/>
  <c r="M74" i="9"/>
  <c r="L74" i="9"/>
  <c r="K74" i="9"/>
  <c r="J74" i="9"/>
  <c r="I74" i="9"/>
  <c r="H74" i="9"/>
  <c r="M73" i="9"/>
  <c r="J73" i="9"/>
  <c r="M72" i="9"/>
  <c r="J72" i="9"/>
  <c r="M71" i="9"/>
  <c r="J71" i="9"/>
  <c r="N69" i="9"/>
  <c r="M69" i="9"/>
  <c r="L69" i="9"/>
  <c r="K69" i="9"/>
  <c r="J69" i="9"/>
  <c r="I69" i="9"/>
  <c r="H69" i="9"/>
  <c r="M68" i="9"/>
  <c r="J68" i="9"/>
  <c r="M67" i="9"/>
  <c r="J67" i="9"/>
  <c r="M66" i="9"/>
  <c r="J66" i="9"/>
  <c r="M65" i="9"/>
  <c r="J65" i="9"/>
  <c r="N63" i="9"/>
  <c r="M63" i="9"/>
  <c r="L63" i="9"/>
  <c r="K63" i="9"/>
  <c r="J63" i="9"/>
  <c r="I63" i="9"/>
  <c r="H63" i="9"/>
  <c r="N62" i="9"/>
  <c r="M62" i="9"/>
  <c r="L62" i="9"/>
  <c r="K62" i="9"/>
  <c r="J62" i="9"/>
  <c r="I62" i="9"/>
  <c r="H62" i="9"/>
  <c r="M61" i="9"/>
  <c r="J61" i="9"/>
  <c r="M60" i="9"/>
  <c r="J60" i="9"/>
  <c r="M58" i="9"/>
  <c r="J58" i="9"/>
  <c r="M57" i="9"/>
  <c r="J57" i="9"/>
  <c r="M56" i="9"/>
  <c r="J56" i="9"/>
  <c r="M55" i="9"/>
  <c r="J55" i="9"/>
  <c r="M54" i="9"/>
  <c r="J54" i="9"/>
  <c r="M53" i="9"/>
  <c r="J53" i="9"/>
  <c r="M52" i="9"/>
  <c r="J52" i="9"/>
  <c r="M51" i="9"/>
  <c r="J51" i="9"/>
  <c r="N50" i="9"/>
  <c r="M50" i="9"/>
  <c r="L50" i="9"/>
  <c r="K50" i="9"/>
  <c r="J50" i="9"/>
  <c r="I50" i="9"/>
  <c r="H50" i="9"/>
  <c r="M49" i="9"/>
  <c r="J49" i="9"/>
  <c r="M48" i="9"/>
  <c r="J48" i="9"/>
  <c r="N46" i="9"/>
  <c r="M46" i="9"/>
  <c r="L46" i="9"/>
  <c r="K46" i="9"/>
  <c r="J46" i="9"/>
  <c r="I46" i="9"/>
  <c r="H46" i="9"/>
  <c r="M45" i="9"/>
  <c r="J45" i="9"/>
  <c r="M44" i="9"/>
  <c r="J44" i="9"/>
  <c r="M43" i="9"/>
  <c r="J43" i="9"/>
  <c r="M41" i="9"/>
  <c r="J41" i="9"/>
  <c r="M40" i="9"/>
  <c r="J40" i="9"/>
  <c r="N39" i="9"/>
  <c r="M39" i="9"/>
  <c r="L39" i="9"/>
  <c r="K39" i="9"/>
  <c r="J39" i="9"/>
  <c r="I39" i="9"/>
  <c r="H39" i="9"/>
  <c r="M38" i="9"/>
  <c r="J38" i="9"/>
  <c r="M37" i="9"/>
  <c r="J37" i="9"/>
  <c r="M35" i="9"/>
  <c r="J35" i="9"/>
  <c r="N34" i="9"/>
  <c r="M34" i="9"/>
  <c r="L34" i="9"/>
  <c r="K34" i="9"/>
  <c r="J34" i="9"/>
  <c r="I34" i="9"/>
  <c r="H34" i="9"/>
  <c r="M33" i="9"/>
  <c r="J33" i="9"/>
  <c r="M32" i="9"/>
  <c r="J32" i="9"/>
  <c r="M29" i="9"/>
  <c r="J29" i="9"/>
  <c r="N27" i="9"/>
  <c r="M27" i="9"/>
  <c r="L27" i="9"/>
  <c r="K27" i="9"/>
  <c r="J27" i="9"/>
  <c r="I27" i="9"/>
  <c r="H27" i="9"/>
  <c r="N26" i="9"/>
  <c r="M26" i="9"/>
  <c r="L26" i="9"/>
  <c r="K26" i="9"/>
  <c r="J26" i="9"/>
  <c r="I26" i="9"/>
  <c r="H26" i="9"/>
  <c r="N25" i="9"/>
  <c r="M25" i="9"/>
  <c r="L25" i="9"/>
  <c r="K25" i="9"/>
  <c r="J25" i="9"/>
  <c r="I25" i="9"/>
  <c r="H25" i="9"/>
  <c r="M24" i="9"/>
  <c r="J24" i="9"/>
  <c r="M23" i="9"/>
  <c r="J23" i="9"/>
  <c r="M22" i="9"/>
  <c r="J22" i="9"/>
  <c r="M21" i="9"/>
  <c r="J21" i="9"/>
  <c r="M20" i="9"/>
  <c r="J20" i="9"/>
  <c r="M17" i="9"/>
  <c r="J17" i="9"/>
  <c r="N16" i="9"/>
  <c r="M16" i="9"/>
  <c r="L16" i="9"/>
  <c r="K16" i="9"/>
  <c r="J16" i="9"/>
  <c r="I16" i="9"/>
  <c r="H16" i="9"/>
  <c r="M15" i="9"/>
  <c r="J15" i="9"/>
  <c r="M14" i="9"/>
  <c r="J14" i="9"/>
  <c r="M13" i="9"/>
  <c r="J13" i="9"/>
  <c r="M12" i="9"/>
  <c r="J12" i="9"/>
  <c r="M11" i="9"/>
  <c r="J11" i="9"/>
  <c r="M10" i="9"/>
  <c r="J10" i="9"/>
  <c r="M9" i="9"/>
  <c r="J9" i="9"/>
  <c r="I14" i="8" l="1"/>
  <c r="H14" i="8"/>
  <c r="G14" i="8"/>
  <c r="F14" i="8"/>
  <c r="E14" i="8"/>
  <c r="I13" i="8"/>
  <c r="H13" i="8"/>
  <c r="G13" i="8"/>
  <c r="F13" i="8"/>
  <c r="E13" i="8"/>
  <c r="I12" i="8"/>
  <c r="H12" i="8"/>
  <c r="G12" i="8"/>
  <c r="F12" i="8"/>
  <c r="E12" i="8"/>
  <c r="I9" i="8"/>
  <c r="H9" i="8"/>
  <c r="G9" i="8"/>
  <c r="F9" i="8"/>
  <c r="E9" i="8"/>
  <c r="J24" i="7" l="1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13" i="7"/>
  <c r="I13" i="7"/>
  <c r="H13" i="7"/>
  <c r="G13" i="7"/>
  <c r="F13" i="7"/>
  <c r="J12" i="7"/>
  <c r="I12" i="7"/>
  <c r="H12" i="7"/>
  <c r="G12" i="7"/>
  <c r="F12" i="7"/>
  <c r="J29" i="6" l="1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16" i="6"/>
  <c r="I16" i="6"/>
  <c r="H16" i="6"/>
  <c r="G16" i="6"/>
  <c r="F16" i="6"/>
  <c r="J15" i="6"/>
  <c r="I15" i="6"/>
  <c r="H15" i="6"/>
  <c r="G15" i="6"/>
  <c r="F15" i="6"/>
  <c r="I14" i="5" l="1"/>
  <c r="H14" i="5"/>
  <c r="G14" i="5"/>
  <c r="F14" i="5"/>
  <c r="E14" i="5"/>
  <c r="I13" i="5"/>
  <c r="H13" i="5"/>
  <c r="G13" i="5"/>
  <c r="F13" i="5"/>
  <c r="E13" i="5"/>
  <c r="I12" i="5"/>
  <c r="H12" i="5"/>
  <c r="G12" i="5"/>
  <c r="F12" i="5"/>
  <c r="E12" i="5"/>
  <c r="I9" i="5"/>
  <c r="H9" i="5"/>
  <c r="G9" i="5"/>
  <c r="F9" i="5"/>
  <c r="E9" i="5"/>
  <c r="H17" i="4" l="1"/>
  <c r="F17" i="4"/>
  <c r="H16" i="4"/>
  <c r="F16" i="4"/>
  <c r="H15" i="4"/>
  <c r="F15" i="4"/>
  <c r="H14" i="4"/>
  <c r="F14" i="4"/>
  <c r="H9" i="4"/>
  <c r="F9" i="4"/>
  <c r="K33" i="3" l="1"/>
  <c r="J33" i="3"/>
  <c r="I33" i="3"/>
  <c r="H33" i="3"/>
  <c r="G33" i="3"/>
  <c r="K32" i="3"/>
  <c r="J32" i="3"/>
  <c r="I32" i="3"/>
  <c r="H32" i="3"/>
  <c r="G32" i="3"/>
  <c r="K31" i="3"/>
  <c r="J31" i="3"/>
  <c r="I31" i="3"/>
  <c r="H31" i="3"/>
  <c r="G31" i="3"/>
  <c r="K29" i="3"/>
  <c r="J29" i="3"/>
  <c r="I29" i="3"/>
  <c r="H29" i="3"/>
  <c r="G29" i="3"/>
  <c r="K20" i="3"/>
  <c r="J20" i="3"/>
  <c r="I20" i="3"/>
  <c r="H20" i="3"/>
  <c r="G20" i="3"/>
  <c r="K19" i="3"/>
  <c r="J19" i="3"/>
  <c r="I19" i="3"/>
  <c r="H19" i="3"/>
  <c r="G19" i="3"/>
  <c r="K13" i="3"/>
  <c r="J13" i="3"/>
  <c r="I13" i="3"/>
  <c r="H13" i="3"/>
  <c r="G13" i="3"/>
  <c r="K12" i="3"/>
  <c r="J12" i="3"/>
  <c r="I12" i="3"/>
  <c r="H12" i="3"/>
  <c r="G12" i="3"/>
  <c r="K11" i="3"/>
  <c r="J11" i="3"/>
  <c r="I11" i="3"/>
  <c r="H11" i="3"/>
  <c r="G11" i="3"/>
  <c r="K10" i="3"/>
  <c r="J10" i="3"/>
  <c r="I10" i="3"/>
  <c r="H10" i="3"/>
  <c r="G10" i="3"/>
  <c r="K35" i="2" l="1"/>
  <c r="J35" i="2"/>
  <c r="I35" i="2"/>
  <c r="H35" i="2"/>
  <c r="G35" i="2"/>
  <c r="K34" i="2"/>
  <c r="J34" i="2"/>
  <c r="I34" i="2"/>
  <c r="H34" i="2"/>
  <c r="G34" i="2"/>
  <c r="K33" i="2"/>
  <c r="J33" i="2"/>
  <c r="I33" i="2"/>
  <c r="H33" i="2"/>
  <c r="G33" i="2"/>
  <c r="K31" i="2"/>
  <c r="J31" i="2"/>
  <c r="I31" i="2"/>
  <c r="H31" i="2"/>
  <c r="G31" i="2"/>
  <c r="K21" i="2"/>
  <c r="J21" i="2"/>
  <c r="I21" i="2"/>
  <c r="H21" i="2"/>
  <c r="G21" i="2"/>
  <c r="K20" i="2"/>
  <c r="J20" i="2"/>
  <c r="I20" i="2"/>
  <c r="H20" i="2"/>
  <c r="G20" i="2"/>
  <c r="K13" i="2"/>
  <c r="J13" i="2"/>
  <c r="I13" i="2"/>
  <c r="H13" i="2"/>
  <c r="G13" i="2"/>
  <c r="K12" i="2"/>
  <c r="J12" i="2"/>
  <c r="I12" i="2"/>
  <c r="H12" i="2"/>
  <c r="G12" i="2"/>
  <c r="K11" i="2"/>
  <c r="J11" i="2"/>
  <c r="I11" i="2"/>
  <c r="H11" i="2"/>
  <c r="G11" i="2"/>
  <c r="K10" i="2"/>
  <c r="J10" i="2"/>
  <c r="I10" i="2"/>
  <c r="H10" i="2"/>
  <c r="G10" i="2"/>
  <c r="K37" i="1" l="1"/>
  <c r="J37" i="1"/>
  <c r="I37" i="1"/>
  <c r="H37" i="1"/>
  <c r="G37" i="1"/>
  <c r="K36" i="1"/>
  <c r="J36" i="1"/>
  <c r="I36" i="1"/>
  <c r="H36" i="1"/>
  <c r="G36" i="1"/>
  <c r="K35" i="1"/>
  <c r="J35" i="1"/>
  <c r="I35" i="1"/>
  <c r="H35" i="1"/>
  <c r="G35" i="1"/>
  <c r="K33" i="1"/>
  <c r="J33" i="1"/>
  <c r="I33" i="1"/>
  <c r="H33" i="1"/>
  <c r="G33" i="1"/>
  <c r="K23" i="1"/>
  <c r="J23" i="1"/>
  <c r="I23" i="1"/>
  <c r="H23" i="1"/>
  <c r="G23" i="1"/>
  <c r="K22" i="1"/>
  <c r="J22" i="1"/>
  <c r="I22" i="1"/>
  <c r="H22" i="1"/>
  <c r="G22" i="1"/>
  <c r="K17" i="1"/>
  <c r="J17" i="1"/>
  <c r="I17" i="1"/>
  <c r="H17" i="1"/>
  <c r="G17" i="1"/>
  <c r="K16" i="1"/>
  <c r="J16" i="1"/>
  <c r="I16" i="1"/>
  <c r="H16" i="1"/>
  <c r="G16" i="1"/>
  <c r="K15" i="1"/>
  <c r="J15" i="1"/>
  <c r="I15" i="1"/>
  <c r="H15" i="1"/>
  <c r="G15" i="1"/>
  <c r="I14" i="1"/>
  <c r="G14" i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<sst xmlns="http://schemas.openxmlformats.org/spreadsheetml/2006/main" count="531" uniqueCount="186">
  <si>
    <t>12:46 PM</t>
  </si>
  <si>
    <t>Summit County Chamber of Commerce</t>
  </si>
  <si>
    <t>Profit &amp; Loss Budget Performance - Frisco Chapter</t>
  </si>
  <si>
    <t>Cash Basis</t>
  </si>
  <si>
    <t>December 2020</t>
  </si>
  <si>
    <t>Dec 20</t>
  </si>
  <si>
    <t>Budget</t>
  </si>
  <si>
    <t>Jan - Dec 20</t>
  </si>
  <si>
    <t>YTD Budget</t>
  </si>
  <si>
    <t>Annual Budget</t>
  </si>
  <si>
    <t>Ordinary Income/Expense</t>
  </si>
  <si>
    <t>Income</t>
  </si>
  <si>
    <t>4000 · Membership Revenue</t>
  </si>
  <si>
    <t>4080 · Chapter Allotment</t>
  </si>
  <si>
    <t>Total 4000 · Membership Revenue</t>
  </si>
  <si>
    <t>4900 · Investment Income</t>
  </si>
  <si>
    <t>4901 · Dividend Income - AMERITRADE</t>
  </si>
  <si>
    <t>4905 · Unrealized gains/losses</t>
  </si>
  <si>
    <t>Total 4900 · Investment Income</t>
  </si>
  <si>
    <t>Total Income</t>
  </si>
  <si>
    <t>Gross Profit</t>
  </si>
  <si>
    <t>Net Ordinary Income</t>
  </si>
  <si>
    <t>Other Income/Expense</t>
  </si>
  <si>
    <t>Other Income</t>
  </si>
  <si>
    <t>8000 · Event Revenue</t>
  </si>
  <si>
    <t>8200 · Other Income</t>
  </si>
  <si>
    <t>Total 8000 · Event Revenue</t>
  </si>
  <si>
    <t>Total Other Income</t>
  </si>
  <si>
    <t>Other Expense</t>
  </si>
  <si>
    <t>9000 · Event - Expense</t>
  </si>
  <si>
    <t>9021 · Contract Labor</t>
  </si>
  <si>
    <t>9010 · Advertising &amp; Marketing</t>
  </si>
  <si>
    <t>9055 · Event Insurance</t>
  </si>
  <si>
    <t>9060 · Licenses &amp; Permits</t>
  </si>
  <si>
    <t>9070 · Supplies &amp; Misc</t>
  </si>
  <si>
    <t>9200 · Other Expenses</t>
  </si>
  <si>
    <t>9000 · Event - Expense - Other</t>
  </si>
  <si>
    <t>Total 9000 · Event - Expense</t>
  </si>
  <si>
    <t>9400 · Scholarships</t>
  </si>
  <si>
    <t>Total Other Expense</t>
  </si>
  <si>
    <t>Net Other Income</t>
  </si>
  <si>
    <t>Net Income</t>
  </si>
  <si>
    <t>12:47 PM</t>
  </si>
  <si>
    <t>Profit &amp; Loss Budget Performance - E205</t>
  </si>
  <si>
    <t>8005 · Ticket Sales</t>
  </si>
  <si>
    <t>8020 · Sponsorships</t>
  </si>
  <si>
    <t>9050 · Food &amp; Catering</t>
  </si>
  <si>
    <t>9120 · Credit Card/Paypal fees</t>
  </si>
  <si>
    <t>Profit &amp; Loss Budget Performance - Breckenridge Chapter</t>
  </si>
  <si>
    <t>12:48 PM</t>
  </si>
  <si>
    <t>Profit &amp; Loss Budget Performance - Summit Choice Health</t>
  </si>
  <si>
    <t>8050 · Commission Income</t>
  </si>
  <si>
    <t>Profit &amp; Loss Budget Performance - Job Fair</t>
  </si>
  <si>
    <t>Profit &amp; Loss Budget Performance - COO Event</t>
  </si>
  <si>
    <t>8010 · Silent Auction</t>
  </si>
  <si>
    <t>8040 · Sponsorship - Trade</t>
  </si>
  <si>
    <t>8000 · Event Revenue - Other</t>
  </si>
  <si>
    <t>9130 · Commission Expense</t>
  </si>
  <si>
    <t>9150 · Community Sponsorships Expense</t>
  </si>
  <si>
    <t>12:49 PM</t>
  </si>
  <si>
    <t>Profit &amp; Loss Budget Performance - Business Excellence Award</t>
  </si>
  <si>
    <t>Profit &amp; Loss Budget Performance - BBQ Challenge</t>
  </si>
  <si>
    <t>12:50 PM</t>
  </si>
  <si>
    <t>Profit &amp; Loss Budget Performance - Chamber Administration</t>
  </si>
  <si>
    <t>$ Over Budget</t>
  </si>
  <si>
    <t>4010 · New Member Dues</t>
  </si>
  <si>
    <t>4020 · Renew Member Dues</t>
  </si>
  <si>
    <t>4030 · VIP Membership Plus</t>
  </si>
  <si>
    <t>4040 · 110% Chamber Support</t>
  </si>
  <si>
    <t>4060 · Association Dues</t>
  </si>
  <si>
    <t>4090 · Discount</t>
  </si>
  <si>
    <t>4110 · Scholarships-General Funds</t>
  </si>
  <si>
    <t>4300 · Non Dues Revenue</t>
  </si>
  <si>
    <t>4902 · Gain on stock sale</t>
  </si>
  <si>
    <t>4903 · Interest Income - AMERITRADE</t>
  </si>
  <si>
    <t>4900 · Investment Income - Other</t>
  </si>
  <si>
    <t>Expense</t>
  </si>
  <si>
    <t>5500 · Committee Expense</t>
  </si>
  <si>
    <t>6000 · General &amp; Administrative Exp.</t>
  </si>
  <si>
    <t>6100 · Accounting &amp; Legal</t>
  </si>
  <si>
    <t>6100a · Bookkeeping &amp; accounting</t>
  </si>
  <si>
    <t>6100b · Annual 990</t>
  </si>
  <si>
    <t>Total 6100 · Accounting &amp; Legal</t>
  </si>
  <si>
    <t>6120 · Bank &amp; credit card charges</t>
  </si>
  <si>
    <t>6130 · Computer &amp; Chamber Master Fees</t>
  </si>
  <si>
    <t>6130f · Site(s) hosting</t>
  </si>
  <si>
    <t>6130 · Computer &amp; Chamber Master Fees - Other</t>
  </si>
  <si>
    <t>Total 6130 · Computer &amp; Chamber Master Fees</t>
  </si>
  <si>
    <t>6180 · Dues and Subscriptions</t>
  </si>
  <si>
    <t>6210 · Fees/Licenses/Taxes</t>
  </si>
  <si>
    <t>6230 · Insurance</t>
  </si>
  <si>
    <t>6230c · Officers/Directors Liability</t>
  </si>
  <si>
    <t>6230d · Business Liability</t>
  </si>
  <si>
    <t>6230e · Liquior Liability</t>
  </si>
  <si>
    <t>Total 6230 · Insurance</t>
  </si>
  <si>
    <t>6270 · Meals &amp; Entertainment</t>
  </si>
  <si>
    <t>6270a · Misc Meals</t>
  </si>
  <si>
    <t>6282 · Board / Executive Meeting</t>
  </si>
  <si>
    <t>Total 6270 · Meals &amp; Entertainment</t>
  </si>
  <si>
    <t>6284 · Contingency</t>
  </si>
  <si>
    <t>6300 · Miscellaneous Expenses</t>
  </si>
  <si>
    <t>6340 · Office Supplies</t>
  </si>
  <si>
    <t>6350 · Postage / Shipping</t>
  </si>
  <si>
    <t>6360 · Printing/Copying</t>
  </si>
  <si>
    <t>6370 · Professional Development</t>
  </si>
  <si>
    <t>6380 · Rent</t>
  </si>
  <si>
    <t>6400 · Telephone</t>
  </si>
  <si>
    <t>6500 · Scholarships</t>
  </si>
  <si>
    <t>6500a · High School</t>
  </si>
  <si>
    <t>6500b · Business</t>
  </si>
  <si>
    <t>Total 6500 · Scholarships</t>
  </si>
  <si>
    <t>Total 6000 · General &amp; Administrative Exp.</t>
  </si>
  <si>
    <t>7000 · Labor Expenses</t>
  </si>
  <si>
    <t>7100 · Contract Labor</t>
  </si>
  <si>
    <t>7100b · Allocated to mixers/events</t>
  </si>
  <si>
    <t>7300 · Commissions</t>
  </si>
  <si>
    <t>7000 · Labor Expenses - Other</t>
  </si>
  <si>
    <t>Total 7000 · Labor Expenses</t>
  </si>
  <si>
    <t>7500 · Marketing</t>
  </si>
  <si>
    <t>7500a · New Membership Recruitment</t>
  </si>
  <si>
    <t>7500c · Member &amp; Chamber Marketing</t>
  </si>
  <si>
    <t>7500d · Buy Local Campaigns</t>
  </si>
  <si>
    <t>Total 7500 · Marketing</t>
  </si>
  <si>
    <t>Total Expense</t>
  </si>
  <si>
    <t>Profit &amp; Loss Budget - All Funds</t>
  </si>
  <si>
    <t>Balance Sheet</t>
  </si>
  <si>
    <t>As of December 31, 2020</t>
  </si>
  <si>
    <t>Dec 31, 20</t>
  </si>
  <si>
    <t>Nov 30, 20</t>
  </si>
  <si>
    <t>$ Change</t>
  </si>
  <si>
    <t>ASSETS</t>
  </si>
  <si>
    <t>Current Assets</t>
  </si>
  <si>
    <t>Checking/Savings</t>
  </si>
  <si>
    <t>1004 · Alpine Bank 8476</t>
  </si>
  <si>
    <t>Breckenridge Chapter (Ambassad</t>
  </si>
  <si>
    <t>1004 · Alpine Bank 8476 - Other</t>
  </si>
  <si>
    <t>Total 1004 · Alpine Bank 8476</t>
  </si>
  <si>
    <t>1006 · Operating Account - 1st Bank</t>
  </si>
  <si>
    <t>1006a · Breckenridge Chapter</t>
  </si>
  <si>
    <t>1006c · Frisco Chapter</t>
  </si>
  <si>
    <t>1006d · Keystone</t>
  </si>
  <si>
    <t>1006g · E205</t>
  </si>
  <si>
    <t>1006 · Operating Account - 1st Bank - Other</t>
  </si>
  <si>
    <t>Total 1006 · Operating Account - 1st Bank</t>
  </si>
  <si>
    <t>Investment Funds</t>
  </si>
  <si>
    <t>1015 · TD Ameritrade Investment Acct</t>
  </si>
  <si>
    <t>Total Investment Funds</t>
  </si>
  <si>
    <t>Restricted Funds</t>
  </si>
  <si>
    <t>1017 · TD Ameritrade - Frisco Scholars</t>
  </si>
  <si>
    <t>Total Restricted Funds</t>
  </si>
  <si>
    <t>Total Checking/Savings</t>
  </si>
  <si>
    <t>Other Current Assets</t>
  </si>
  <si>
    <t>1500 · Undeposited Funds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</si>
  <si>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</si>
  <si>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</si>
  <si>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</si>
  <si>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</si>
  <si>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</si>
  <si>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</si>
  <si>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</si>
  <si>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</si>
  <si>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</si>
  <si>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</si>
  <si>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2094 · Grant - advance</t>
  </si>
  <si>
    <t>2091 · SOS Campaign - pass through</t>
  </si>
  <si>
    <t>2900 · Summit County Auction</t>
  </si>
  <si>
    <t>2630 · School Lunch Program</t>
  </si>
  <si>
    <t>2105 · Startup Weekend - pass through</t>
  </si>
  <si>
    <t>2650 · Map Clearing account</t>
  </si>
  <si>
    <t>Total Other Current Liabilities</t>
  </si>
  <si>
    <t>Total Current Liabilities</t>
  </si>
  <si>
    <t>Total Liabilities</t>
  </si>
  <si>
    <t>Equity</t>
  </si>
  <si>
    <t>3100 · Retained Earnings</t>
  </si>
  <si>
    <t>Chapter Funds</t>
  </si>
  <si>
    <t>3110 · Breckenridge Chapter</t>
  </si>
  <si>
    <t>3160 · E205</t>
  </si>
  <si>
    <t>3130 · Frisco Chapter</t>
  </si>
  <si>
    <t>3125 · Keystone</t>
  </si>
  <si>
    <t>Total Chapter Funds</t>
  </si>
  <si>
    <t>3300 · Frisco Scholarship Fund</t>
  </si>
  <si>
    <t>3310 · Principal Balance</t>
  </si>
  <si>
    <t>3320 · Available for Scholars</t>
  </si>
  <si>
    <t>Total 3300 · Frisco Scholarship Fund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</si>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</sst>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00008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49" fontId="0" fillId="0" borderId="0" xfId="0" applyNumberFormat="1" applyBorder="1" applyAlignment="1">
      <alignment horizontal="centerContinuous"/>
    </xf>
    <xf numFmtId="165" fontId="6" fillId="0" borderId="0" xfId="0" applyNumberFormat="1" applyFont="1"/>
    <xf numFmtId="165" fontId="6" fillId="0" borderId="2" xfId="0" applyNumberFormat="1" applyFont="1" applyBorder="1"/>
    <xf numFmtId="165" fontId="6" fillId="0" borderId="0" xfId="0" applyNumberFormat="1" applyFont="1" applyBorder="1"/>
    <xf numFmtId="165" fontId="6" fillId="0" borderId="4" xfId="0" applyNumberFormat="1" applyFont="1" applyBorder="1"/>
    <xf numFmtId="165" fontId="6" fillId="0" borderId="3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6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4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7345" name="FILTER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7346" name="HEADER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7105" name="FILTER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7106" name="HEADER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7889" name="FILTER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7890" name="HEADER" hidden="1">
              <a:extLst>
                <a:ext uri="{63B3BB69-23CF-44E3-9099-C40C66FF867C}">
                  <a14:compatExt spid="_x0000_s37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29697" name="FILTER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29698" name="HEADER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2529" name="FILTER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2530" name="HEADER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6385" name="FILTER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6386" name="HEADER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20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20.xml"/><Relationship Id="rId5" Type="http://schemas.openxmlformats.org/officeDocument/2006/relationships/image" Target="../media/image19.emf"/><Relationship Id="rId4" Type="http://schemas.openxmlformats.org/officeDocument/2006/relationships/control" Target="../activeX/activeX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22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22.xml"/><Relationship Id="rId5" Type="http://schemas.openxmlformats.org/officeDocument/2006/relationships/image" Target="../media/image21.emf"/><Relationship Id="rId4" Type="http://schemas.openxmlformats.org/officeDocument/2006/relationships/control" Target="../activeX/activeX2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4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4.xml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6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6.xml"/><Relationship Id="rId5" Type="http://schemas.openxmlformats.org/officeDocument/2006/relationships/image" Target="../media/image15.emf"/><Relationship Id="rId4" Type="http://schemas.openxmlformats.org/officeDocument/2006/relationships/control" Target="../activeX/activeX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18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8.xml"/><Relationship Id="rId5" Type="http://schemas.openxmlformats.org/officeDocument/2006/relationships/image" Target="../media/image17.emf"/><Relationship Id="rId4" Type="http://schemas.openxmlformats.org/officeDocument/2006/relationships/control" Target="../activeX/activeX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H63"/>
  <sheetViews>
    <sheetView tabSelected="1" workbookViewId="0">
      <pane xSplit="5" ySplit="5" topLeftCell="F6" activePane="bottomRight" state="frozenSplit"/>
      <selection pane="topRight" activeCell="F1" sqref="F1"/>
      <selection pane="bottomLeft" activeCell="A6" sqref="A6"/>
      <selection pane="bottomRight"/>
    </sheetView>
  </sheetViews>
  <sheetFormatPr defaultRowHeight="15" x14ac:dyDescent="0.25"/>
  <cols>
    <col min="1" max="4" width="3" style="19" customWidth="1"/>
    <col min="5" max="5" width="35.28515625" style="19" customWidth="1"/>
    <col min="6" max="7" width="8.7109375" style="20" bestFit="1" customWidth="1"/>
    <col min="8" max="8" width="9.7109375" style="20" bestFit="1" customWidth="1"/>
  </cols>
  <sheetData>
    <row r="1" spans="1:8" ht="15.75" x14ac:dyDescent="0.25">
      <c r="A1" s="3" t="s">
        <v>1</v>
      </c>
      <c r="B1" s="2"/>
      <c r="C1" s="2"/>
      <c r="D1" s="2"/>
      <c r="E1" s="2"/>
      <c r="F1" s="1"/>
      <c r="G1" s="1"/>
      <c r="H1" s="14" t="s">
        <v>62</v>
      </c>
    </row>
    <row r="2" spans="1:8" ht="18" x14ac:dyDescent="0.25">
      <c r="A2" s="4" t="s">
        <v>125</v>
      </c>
      <c r="B2" s="2"/>
      <c r="C2" s="2"/>
      <c r="D2" s="2"/>
      <c r="E2" s="2"/>
      <c r="F2" s="1"/>
      <c r="G2" s="1"/>
      <c r="H2" s="15">
        <v>44202</v>
      </c>
    </row>
    <row r="3" spans="1:8" x14ac:dyDescent="0.25">
      <c r="A3" s="5" t="s">
        <v>126</v>
      </c>
      <c r="B3" s="2"/>
      <c r="C3" s="2"/>
      <c r="D3" s="2"/>
      <c r="E3" s="2"/>
      <c r="F3" s="1"/>
      <c r="G3" s="1"/>
      <c r="H3" s="14" t="s">
        <v>3</v>
      </c>
    </row>
    <row r="4" spans="1:8" ht="15.75" thickBot="1" x14ac:dyDescent="0.3">
      <c r="A4" s="2"/>
      <c r="B4" s="2"/>
      <c r="C4" s="2"/>
      <c r="D4" s="2"/>
      <c r="E4" s="2"/>
      <c r="F4" s="6"/>
      <c r="G4" s="6"/>
      <c r="H4" s="6"/>
    </row>
    <row r="5" spans="1:8" s="18" customFormat="1" ht="16.5" thickTop="1" thickBot="1" x14ac:dyDescent="0.3">
      <c r="A5" s="16"/>
      <c r="B5" s="16"/>
      <c r="C5" s="16"/>
      <c r="D5" s="16"/>
      <c r="E5" s="16"/>
      <c r="F5" s="17" t="s">
        <v>127</v>
      </c>
      <c r="G5" s="17" t="s">
        <v>128</v>
      </c>
      <c r="H5" s="17" t="s">
        <v>129</v>
      </c>
    </row>
    <row r="6" spans="1:8" ht="15.75" thickTop="1" x14ac:dyDescent="0.25">
      <c r="A6" s="2" t="s">
        <v>130</v>
      </c>
      <c r="B6" s="2"/>
      <c r="C6" s="2"/>
      <c r="D6" s="2"/>
      <c r="E6" s="2"/>
      <c r="F6" s="7"/>
      <c r="G6" s="7"/>
      <c r="H6" s="7"/>
    </row>
    <row r="7" spans="1:8" x14ac:dyDescent="0.25">
      <c r="A7" s="2"/>
      <c r="B7" s="2" t="s">
        <v>131</v>
      </c>
      <c r="C7" s="2"/>
      <c r="D7" s="2"/>
      <c r="E7" s="2"/>
      <c r="F7" s="7"/>
      <c r="G7" s="7"/>
      <c r="H7" s="7"/>
    </row>
    <row r="8" spans="1:8" x14ac:dyDescent="0.25">
      <c r="A8" s="2"/>
      <c r="B8" s="2"/>
      <c r="C8" s="2" t="s">
        <v>132</v>
      </c>
      <c r="D8" s="2"/>
      <c r="E8" s="2"/>
      <c r="F8" s="7"/>
      <c r="G8" s="7"/>
      <c r="H8" s="7"/>
    </row>
    <row r="9" spans="1:8" x14ac:dyDescent="0.25">
      <c r="A9" s="2"/>
      <c r="B9" s="2"/>
      <c r="C9" s="2"/>
      <c r="D9" s="2" t="s">
        <v>133</v>
      </c>
      <c r="E9" s="2"/>
      <c r="F9" s="7"/>
      <c r="G9" s="7"/>
      <c r="H9" s="7"/>
    </row>
    <row r="10" spans="1:8" x14ac:dyDescent="0.25">
      <c r="A10" s="2"/>
      <c r="B10" s="2"/>
      <c r="C10" s="2"/>
      <c r="D10" s="2"/>
      <c r="E10" s="2" t="s">
        <v>134</v>
      </c>
      <c r="F10" s="7">
        <v>13457.53</v>
      </c>
      <c r="G10" s="7">
        <v>13457.53</v>
      </c>
      <c r="H10" s="7">
        <f>ROUND((F10-G10),5)</f>
        <v>0</v>
      </c>
    </row>
    <row r="11" spans="1:8" ht="15.75" thickBot="1" x14ac:dyDescent="0.3">
      <c r="A11" s="2"/>
      <c r="B11" s="2"/>
      <c r="C11" s="2"/>
      <c r="D11" s="2"/>
      <c r="E11" s="2" t="s">
        <v>135</v>
      </c>
      <c r="F11" s="8">
        <v>45438.89</v>
      </c>
      <c r="G11" s="8">
        <v>29327.83</v>
      </c>
      <c r="H11" s="8">
        <f>ROUND((F11-G11),5)</f>
        <v>16111.06</v>
      </c>
    </row>
    <row r="12" spans="1:8" x14ac:dyDescent="0.25">
      <c r="A12" s="2"/>
      <c r="B12" s="2"/>
      <c r="C12" s="2"/>
      <c r="D12" s="2" t="s">
        <v>136</v>
      </c>
      <c r="E12" s="2"/>
      <c r="F12" s="7">
        <f>ROUND(SUM(F9:F11),5)</f>
        <v>58896.42</v>
      </c>
      <c r="G12" s="7">
        <f>ROUND(SUM(G9:G11),5)</f>
        <v>42785.36</v>
      </c>
      <c r="H12" s="7">
        <f>ROUND((F12-G12),5)</f>
        <v>16111.06</v>
      </c>
    </row>
    <row r="13" spans="1:8" x14ac:dyDescent="0.25">
      <c r="A13" s="2"/>
      <c r="B13" s="2"/>
      <c r="C13" s="2"/>
      <c r="D13" s="2" t="s">
        <v>137</v>
      </c>
      <c r="E13" s="2"/>
      <c r="F13" s="7"/>
      <c r="G13" s="7"/>
      <c r="H13" s="7"/>
    </row>
    <row r="14" spans="1:8" x14ac:dyDescent="0.25">
      <c r="A14" s="2"/>
      <c r="B14" s="2"/>
      <c r="C14" s="2"/>
      <c r="D14" s="2"/>
      <c r="E14" s="2" t="s">
        <v>138</v>
      </c>
      <c r="F14" s="7">
        <v>2835.47</v>
      </c>
      <c r="G14" s="7">
        <v>2835.47</v>
      </c>
      <c r="H14" s="7">
        <f>ROUND((F14-G14),5)</f>
        <v>0</v>
      </c>
    </row>
    <row r="15" spans="1:8" x14ac:dyDescent="0.25">
      <c r="A15" s="2"/>
      <c r="B15" s="2"/>
      <c r="C15" s="2"/>
      <c r="D15" s="2"/>
      <c r="E15" s="2" t="s">
        <v>139</v>
      </c>
      <c r="F15" s="7">
        <v>16338.45</v>
      </c>
      <c r="G15" s="7">
        <v>16338.45</v>
      </c>
      <c r="H15" s="7">
        <f>ROUND((F15-G15),5)</f>
        <v>0</v>
      </c>
    </row>
    <row r="16" spans="1:8" x14ac:dyDescent="0.25">
      <c r="A16" s="2"/>
      <c r="B16" s="2"/>
      <c r="C16" s="2"/>
      <c r="D16" s="2"/>
      <c r="E16" s="2" t="s">
        <v>140</v>
      </c>
      <c r="F16" s="7">
        <v>902.65</v>
      </c>
      <c r="G16" s="7">
        <v>902.65</v>
      </c>
      <c r="H16" s="7">
        <f>ROUND((F16-G16),5)</f>
        <v>0</v>
      </c>
    </row>
    <row r="17" spans="1:8" x14ac:dyDescent="0.25">
      <c r="A17" s="2"/>
      <c r="B17" s="2"/>
      <c r="C17" s="2"/>
      <c r="D17" s="2"/>
      <c r="E17" s="2" t="s">
        <v>141</v>
      </c>
      <c r="F17" s="7">
        <v>11684.27</v>
      </c>
      <c r="G17" s="7">
        <v>11684.27</v>
      </c>
      <c r="H17" s="7">
        <f>ROUND((F17-G17),5)</f>
        <v>0</v>
      </c>
    </row>
    <row r="18" spans="1:8" ht="15.75" thickBot="1" x14ac:dyDescent="0.3">
      <c r="A18" s="2"/>
      <c r="B18" s="2"/>
      <c r="C18" s="2"/>
      <c r="D18" s="2"/>
      <c r="E18" s="2" t="s">
        <v>142</v>
      </c>
      <c r="F18" s="8">
        <v>-1455.14</v>
      </c>
      <c r="G18" s="8">
        <v>-1450.14</v>
      </c>
      <c r="H18" s="8">
        <f>ROUND((F18-G18),5)</f>
        <v>-5</v>
      </c>
    </row>
    <row r="19" spans="1:8" x14ac:dyDescent="0.25">
      <c r="A19" s="2"/>
      <c r="B19" s="2"/>
      <c r="C19" s="2"/>
      <c r="D19" s="2" t="s">
        <v>143</v>
      </c>
      <c r="E19" s="2"/>
      <c r="F19" s="7">
        <f>ROUND(SUM(F13:F18),5)</f>
        <v>30305.7</v>
      </c>
      <c r="G19" s="7">
        <f>ROUND(SUM(G13:G18),5)</f>
        <v>30310.7</v>
      </c>
      <c r="H19" s="7">
        <f>ROUND((F19-G19),5)</f>
        <v>-5</v>
      </c>
    </row>
    <row r="20" spans="1:8" x14ac:dyDescent="0.25">
      <c r="A20" s="2"/>
      <c r="B20" s="2"/>
      <c r="C20" s="2"/>
      <c r="D20" s="2" t="s">
        <v>144</v>
      </c>
      <c r="E20" s="2"/>
      <c r="F20" s="7"/>
      <c r="G20" s="7"/>
      <c r="H20" s="7"/>
    </row>
    <row r="21" spans="1:8" ht="15.75" thickBot="1" x14ac:dyDescent="0.3">
      <c r="A21" s="2"/>
      <c r="B21" s="2"/>
      <c r="C21" s="2"/>
      <c r="D21" s="2"/>
      <c r="E21" s="2" t="s">
        <v>145</v>
      </c>
      <c r="F21" s="8">
        <v>139430.87</v>
      </c>
      <c r="G21" s="8">
        <v>136059.57999999999</v>
      </c>
      <c r="H21" s="8">
        <f>ROUND((F21-G21),5)</f>
        <v>3371.29</v>
      </c>
    </row>
    <row r="22" spans="1:8" x14ac:dyDescent="0.25">
      <c r="A22" s="2"/>
      <c r="B22" s="2"/>
      <c r="C22" s="2"/>
      <c r="D22" s="2" t="s">
        <v>146</v>
      </c>
      <c r="E22" s="2"/>
      <c r="F22" s="7">
        <f>ROUND(SUM(F20:F21),5)</f>
        <v>139430.87</v>
      </c>
      <c r="G22" s="7">
        <f>ROUND(SUM(G20:G21),5)</f>
        <v>136059.57999999999</v>
      </c>
      <c r="H22" s="7">
        <f>ROUND((F22-G22),5)</f>
        <v>3371.29</v>
      </c>
    </row>
    <row r="23" spans="1:8" x14ac:dyDescent="0.25">
      <c r="A23" s="2"/>
      <c r="B23" s="2"/>
      <c r="C23" s="2"/>
      <c r="D23" s="2" t="s">
        <v>147</v>
      </c>
      <c r="E23" s="2"/>
      <c r="F23" s="7"/>
      <c r="G23" s="7"/>
      <c r="H23" s="7"/>
    </row>
    <row r="24" spans="1:8" ht="15.75" thickBot="1" x14ac:dyDescent="0.3">
      <c r="A24" s="2"/>
      <c r="B24" s="2"/>
      <c r="C24" s="2"/>
      <c r="D24" s="2"/>
      <c r="E24" s="2" t="s">
        <v>148</v>
      </c>
      <c r="F24" s="9">
        <v>17936.39</v>
      </c>
      <c r="G24" s="9">
        <v>17594.5</v>
      </c>
      <c r="H24" s="9">
        <f>ROUND((F24-G24),5)</f>
        <v>341.89</v>
      </c>
    </row>
    <row r="25" spans="1:8" ht="15.75" thickBot="1" x14ac:dyDescent="0.3">
      <c r="A25" s="2"/>
      <c r="B25" s="2"/>
      <c r="C25" s="2"/>
      <c r="D25" s="2" t="s">
        <v>149</v>
      </c>
      <c r="E25" s="2"/>
      <c r="F25" s="11">
        <f>ROUND(SUM(F23:F24),5)</f>
        <v>17936.39</v>
      </c>
      <c r="G25" s="11">
        <f>ROUND(SUM(G23:G24),5)</f>
        <v>17594.5</v>
      </c>
      <c r="H25" s="11">
        <f>ROUND((F25-G25),5)</f>
        <v>341.89</v>
      </c>
    </row>
    <row r="26" spans="1:8" x14ac:dyDescent="0.25">
      <c r="A26" s="2"/>
      <c r="B26" s="2"/>
      <c r="C26" s="2" t="s">
        <v>150</v>
      </c>
      <c r="D26" s="2"/>
      <c r="E26" s="2"/>
      <c r="F26" s="7">
        <f>ROUND(F8+F12+F19+F22+F25,5)</f>
        <v>246569.38</v>
      </c>
      <c r="G26" s="7">
        <f>ROUND(G8+G12+G19+G22+G25,5)</f>
        <v>226750.14</v>
      </c>
      <c r="H26" s="7">
        <f>ROUND((F26-G26),5)</f>
        <v>19819.240000000002</v>
      </c>
    </row>
    <row r="27" spans="1:8" x14ac:dyDescent="0.25">
      <c r="A27" s="2"/>
      <c r="B27" s="2"/>
      <c r="C27" s="2" t="s">
        <v>151</v>
      </c>
      <c r="D27" s="2"/>
      <c r="E27" s="2"/>
      <c r="F27" s="7"/>
      <c r="G27" s="7"/>
      <c r="H27" s="7"/>
    </row>
    <row r="28" spans="1:8" ht="15.75" thickBot="1" x14ac:dyDescent="0.3">
      <c r="A28" s="2"/>
      <c r="B28" s="2"/>
      <c r="C28" s="2"/>
      <c r="D28" s="2" t="s">
        <v>152</v>
      </c>
      <c r="E28" s="2"/>
      <c r="F28" s="9">
        <v>8.25</v>
      </c>
      <c r="G28" s="9">
        <v>525</v>
      </c>
      <c r="H28" s="9">
        <f>ROUND((F28-G28),5)</f>
        <v>-516.75</v>
      </c>
    </row>
    <row r="29" spans="1:8" ht="15.75" thickBot="1" x14ac:dyDescent="0.3">
      <c r="A29" s="2"/>
      <c r="B29" s="2"/>
      <c r="C29" s="2" t="s">
        <v>153</v>
      </c>
      <c r="D29" s="2"/>
      <c r="E29" s="2"/>
      <c r="F29" s="10">
        <f>ROUND(SUM(F27:F28),5)</f>
        <v>8.25</v>
      </c>
      <c r="G29" s="10">
        <f>ROUND(SUM(G27:G28),5)</f>
        <v>525</v>
      </c>
      <c r="H29" s="10">
        <f>ROUND((F29-G29),5)</f>
        <v>-516.75</v>
      </c>
    </row>
    <row r="30" spans="1:8" ht="15.75" thickBot="1" x14ac:dyDescent="0.3">
      <c r="A30" s="2"/>
      <c r="B30" s="2" t="s">
        <v>154</v>
      </c>
      <c r="C30" s="2"/>
      <c r="D30" s="2"/>
      <c r="E30" s="2"/>
      <c r="F30" s="10">
        <f>ROUND(F7+F26+F29,5)</f>
        <v>246577.63</v>
      </c>
      <c r="G30" s="10">
        <f>ROUND(G7+G26+G29,5)</f>
        <v>227275.14</v>
      </c>
      <c r="H30" s="10">
        <f>ROUND((F30-G30),5)</f>
        <v>19302.490000000002</v>
      </c>
    </row>
    <row r="31" spans="1:8" s="13" customFormat="1" ht="12" thickBot="1" x14ac:dyDescent="0.25">
      <c r="A31" s="2" t="s">
        <v>155</v>
      </c>
      <c r="B31" s="2"/>
      <c r="C31" s="2"/>
      <c r="D31" s="2"/>
      <c r="E31" s="2"/>
      <c r="F31" s="12">
        <f>ROUND(F6+F30,5)</f>
        <v>246577.63</v>
      </c>
      <c r="G31" s="12">
        <f>ROUND(G6+G30,5)</f>
        <v>227275.14</v>
      </c>
      <c r="H31" s="12">
        <f>ROUND((F31-G31),5)</f>
        <v>19302.490000000002</v>
      </c>
    </row>
    <row r="32" spans="1:8" ht="15.75" thickTop="1" x14ac:dyDescent="0.25">
      <c r="A32" s="2" t="s">
        <v>156</v>
      </c>
      <c r="B32" s="2"/>
      <c r="C32" s="2"/>
      <c r="D32" s="2"/>
      <c r="E32" s="2"/>
      <c r="F32" s="7"/>
      <c r="G32" s="7"/>
      <c r="H32" s="7"/>
    </row>
    <row r="33" spans="1:8" x14ac:dyDescent="0.25">
      <c r="A33" s="2"/>
      <c r="B33" s="2" t="s">
        <v>157</v>
      </c>
      <c r="C33" s="2"/>
      <c r="D33" s="2"/>
      <c r="E33" s="2"/>
      <c r="F33" s="7"/>
      <c r="G33" s="7"/>
      <c r="H33" s="7"/>
    </row>
    <row r="34" spans="1:8" x14ac:dyDescent="0.25">
      <c r="A34" s="2"/>
      <c r="B34" s="2"/>
      <c r="C34" s="2" t="s">
        <v>158</v>
      </c>
      <c r="D34" s="2"/>
      <c r="E34" s="2"/>
      <c r="F34" s="7"/>
      <c r="G34" s="7"/>
      <c r="H34" s="7"/>
    </row>
    <row r="35" spans="1:8" x14ac:dyDescent="0.25">
      <c r="A35" s="2"/>
      <c r="B35" s="2"/>
      <c r="C35" s="2"/>
      <c r="D35" s="2" t="s">
        <v>159</v>
      </c>
      <c r="E35" s="2"/>
      <c r="F35" s="7"/>
      <c r="G35" s="7"/>
      <c r="H35" s="7"/>
    </row>
    <row r="36" spans="1:8" ht="15.75" thickBot="1" x14ac:dyDescent="0.3">
      <c r="A36" s="2"/>
      <c r="B36" s="2"/>
      <c r="C36" s="2"/>
      <c r="D36" s="2"/>
      <c r="E36" s="2" t="s">
        <v>160</v>
      </c>
      <c r="F36" s="8">
        <v>-50</v>
      </c>
      <c r="G36" s="8">
        <v>0</v>
      </c>
      <c r="H36" s="8">
        <f>ROUND((F36-G36),5)</f>
        <v>-50</v>
      </c>
    </row>
    <row r="37" spans="1:8" x14ac:dyDescent="0.25">
      <c r="A37" s="2"/>
      <c r="B37" s="2"/>
      <c r="C37" s="2"/>
      <c r="D37" s="2" t="s">
        <v>161</v>
      </c>
      <c r="E37" s="2"/>
      <c r="F37" s="7">
        <f>ROUND(SUM(F35:F36),5)</f>
        <v>-50</v>
      </c>
      <c r="G37" s="7">
        <f>ROUND(SUM(G35:G36),5)</f>
        <v>0</v>
      </c>
      <c r="H37" s="7">
        <f>ROUND((F37-G37),5)</f>
        <v>-50</v>
      </c>
    </row>
    <row r="38" spans="1:8" x14ac:dyDescent="0.25">
      <c r="A38" s="2"/>
      <c r="B38" s="2"/>
      <c r="C38" s="2"/>
      <c r="D38" s="2" t="s">
        <v>162</v>
      </c>
      <c r="E38" s="2"/>
      <c r="F38" s="7"/>
      <c r="G38" s="7"/>
      <c r="H38" s="7"/>
    </row>
    <row r="39" spans="1:8" x14ac:dyDescent="0.25">
      <c r="A39" s="2"/>
      <c r="B39" s="2"/>
      <c r="C39" s="2"/>
      <c r="D39" s="2"/>
      <c r="E39" s="2" t="s">
        <v>163</v>
      </c>
      <c r="F39" s="7">
        <v>15000</v>
      </c>
      <c r="G39" s="7">
        <v>0</v>
      </c>
      <c r="H39" s="7">
        <f>ROUND((F39-G39),5)</f>
        <v>15000</v>
      </c>
    </row>
    <row r="40" spans="1:8" x14ac:dyDescent="0.25">
      <c r="A40" s="2"/>
      <c r="B40" s="2"/>
      <c r="C40" s="2"/>
      <c r="D40" s="2"/>
      <c r="E40" s="2" t="s">
        <v>164</v>
      </c>
      <c r="F40" s="7">
        <v>1805</v>
      </c>
      <c r="G40" s="7">
        <v>0</v>
      </c>
      <c r="H40" s="7">
        <f>ROUND((F40-G40),5)</f>
        <v>1805</v>
      </c>
    </row>
    <row r="41" spans="1:8" x14ac:dyDescent="0.25">
      <c r="A41" s="2"/>
      <c r="B41" s="2"/>
      <c r="C41" s="2"/>
      <c r="D41" s="2"/>
      <c r="E41" s="2" t="s">
        <v>165</v>
      </c>
      <c r="F41" s="7">
        <v>315.5</v>
      </c>
      <c r="G41" s="7">
        <v>315.5</v>
      </c>
      <c r="H41" s="7">
        <f>ROUND((F41-G41),5)</f>
        <v>0</v>
      </c>
    </row>
    <row r="42" spans="1:8" x14ac:dyDescent="0.25">
      <c r="A42" s="2"/>
      <c r="B42" s="2"/>
      <c r="C42" s="2"/>
      <c r="D42" s="2"/>
      <c r="E42" s="2" t="s">
        <v>166</v>
      </c>
      <c r="F42" s="7">
        <v>788.83</v>
      </c>
      <c r="G42" s="7">
        <v>643.83000000000004</v>
      </c>
      <c r="H42" s="7">
        <f>ROUND((F42-G42),5)</f>
        <v>145</v>
      </c>
    </row>
    <row r="43" spans="1:8" x14ac:dyDescent="0.25">
      <c r="A43" s="2"/>
      <c r="B43" s="2"/>
      <c r="C43" s="2"/>
      <c r="D43" s="2"/>
      <c r="E43" s="2" t="s">
        <v>167</v>
      </c>
      <c r="F43" s="7">
        <v>2115.96</v>
      </c>
      <c r="G43" s="7">
        <v>615.96</v>
      </c>
      <c r="H43" s="7">
        <f>ROUND((F43-G43),5)</f>
        <v>1500</v>
      </c>
    </row>
    <row r="44" spans="1:8" ht="15.75" thickBot="1" x14ac:dyDescent="0.3">
      <c r="A44" s="2"/>
      <c r="B44" s="2"/>
      <c r="C44" s="2"/>
      <c r="D44" s="2"/>
      <c r="E44" s="2" t="s">
        <v>168</v>
      </c>
      <c r="F44" s="9">
        <v>4251</v>
      </c>
      <c r="G44" s="9">
        <v>4251</v>
      </c>
      <c r="H44" s="9">
        <f>ROUND((F44-G44),5)</f>
        <v>0</v>
      </c>
    </row>
    <row r="45" spans="1:8" ht="15.75" thickBot="1" x14ac:dyDescent="0.3">
      <c r="A45" s="2"/>
      <c r="B45" s="2"/>
      <c r="C45" s="2"/>
      <c r="D45" s="2" t="s">
        <v>169</v>
      </c>
      <c r="E45" s="2"/>
      <c r="F45" s="10">
        <f>ROUND(SUM(F38:F44),5)</f>
        <v>24276.29</v>
      </c>
      <c r="G45" s="10">
        <f>ROUND(SUM(G38:G44),5)</f>
        <v>5826.29</v>
      </c>
      <c r="H45" s="10">
        <f>ROUND((F45-G45),5)</f>
        <v>18450</v>
      </c>
    </row>
    <row r="46" spans="1:8" ht="15.75" thickBot="1" x14ac:dyDescent="0.3">
      <c r="A46" s="2"/>
      <c r="B46" s="2"/>
      <c r="C46" s="2" t="s">
        <v>170</v>
      </c>
      <c r="D46" s="2"/>
      <c r="E46" s="2"/>
      <c r="F46" s="11">
        <f>ROUND(F34+F37+F45,5)</f>
        <v>24226.29</v>
      </c>
      <c r="G46" s="11">
        <f>ROUND(G34+G37+G45,5)</f>
        <v>5826.29</v>
      </c>
      <c r="H46" s="11">
        <f>ROUND((F46-G46),5)</f>
        <v>18400</v>
      </c>
    </row>
    <row r="47" spans="1:8" x14ac:dyDescent="0.25">
      <c r="A47" s="2"/>
      <c r="B47" s="2" t="s">
        <v>171</v>
      </c>
      <c r="C47" s="2"/>
      <c r="D47" s="2"/>
      <c r="E47" s="2"/>
      <c r="F47" s="7">
        <f>ROUND(F33+F46,5)</f>
        <v>24226.29</v>
      </c>
      <c r="G47" s="7">
        <f>ROUND(G33+G46,5)</f>
        <v>5826.29</v>
      </c>
      <c r="H47" s="7">
        <f>ROUND((F47-G47),5)</f>
        <v>18400</v>
      </c>
    </row>
    <row r="48" spans="1:8" x14ac:dyDescent="0.25">
      <c r="A48" s="2"/>
      <c r="B48" s="2" t="s">
        <v>172</v>
      </c>
      <c r="C48" s="2"/>
      <c r="D48" s="2"/>
      <c r="E48" s="2"/>
      <c r="F48" s="7"/>
      <c r="G48" s="7"/>
      <c r="H48" s="7"/>
    </row>
    <row r="49" spans="1:8" x14ac:dyDescent="0.25">
      <c r="A49" s="2"/>
      <c r="B49" s="2"/>
      <c r="C49" s="2" t="s">
        <v>173</v>
      </c>
      <c r="D49" s="2"/>
      <c r="E49" s="2"/>
      <c r="F49" s="7">
        <v>155537.98000000001</v>
      </c>
      <c r="G49" s="7">
        <v>155537.98000000001</v>
      </c>
      <c r="H49" s="7">
        <f>ROUND((F49-G49),5)</f>
        <v>0</v>
      </c>
    </row>
    <row r="50" spans="1:8" x14ac:dyDescent="0.25">
      <c r="A50" s="2"/>
      <c r="B50" s="2"/>
      <c r="C50" s="2" t="s">
        <v>174</v>
      </c>
      <c r="D50" s="2"/>
      <c r="E50" s="2"/>
      <c r="F50" s="7"/>
      <c r="G50" s="7"/>
      <c r="H50" s="7"/>
    </row>
    <row r="51" spans="1:8" x14ac:dyDescent="0.25">
      <c r="A51" s="2"/>
      <c r="B51" s="2"/>
      <c r="C51" s="2"/>
      <c r="D51" s="2" t="s">
        <v>175</v>
      </c>
      <c r="E51" s="2"/>
      <c r="F51" s="7">
        <v>16293</v>
      </c>
      <c r="G51" s="7">
        <v>16293</v>
      </c>
      <c r="H51" s="7">
        <f>ROUND((F51-G51),5)</f>
        <v>0</v>
      </c>
    </row>
    <row r="52" spans="1:8" x14ac:dyDescent="0.25">
      <c r="A52" s="2"/>
      <c r="B52" s="2"/>
      <c r="C52" s="2"/>
      <c r="D52" s="2" t="s">
        <v>176</v>
      </c>
      <c r="E52" s="2"/>
      <c r="F52" s="7">
        <v>11684.27</v>
      </c>
      <c r="G52" s="7">
        <v>11684.27</v>
      </c>
      <c r="H52" s="7">
        <f>ROUND((F52-G52),5)</f>
        <v>0</v>
      </c>
    </row>
    <row r="53" spans="1:8" x14ac:dyDescent="0.25">
      <c r="A53" s="2"/>
      <c r="B53" s="2"/>
      <c r="C53" s="2"/>
      <c r="D53" s="2" t="s">
        <v>177</v>
      </c>
      <c r="E53" s="2"/>
      <c r="F53" s="7">
        <v>16338.45</v>
      </c>
      <c r="G53" s="7">
        <v>16338.45</v>
      </c>
      <c r="H53" s="7">
        <f>ROUND((F53-G53),5)</f>
        <v>0</v>
      </c>
    </row>
    <row r="54" spans="1:8" ht="15.75" thickBot="1" x14ac:dyDescent="0.3">
      <c r="A54" s="2"/>
      <c r="B54" s="2"/>
      <c r="C54" s="2"/>
      <c r="D54" s="2" t="s">
        <v>178</v>
      </c>
      <c r="E54" s="2"/>
      <c r="F54" s="8">
        <v>902.65</v>
      </c>
      <c r="G54" s="8">
        <v>902.65</v>
      </c>
      <c r="H54" s="8">
        <f>ROUND((F54-G54),5)</f>
        <v>0</v>
      </c>
    </row>
    <row r="55" spans="1:8" x14ac:dyDescent="0.25">
      <c r="A55" s="2"/>
      <c r="B55" s="2"/>
      <c r="C55" s="2" t="s">
        <v>179</v>
      </c>
      <c r="D55" s="2"/>
      <c r="E55" s="2"/>
      <c r="F55" s="7">
        <f>ROUND(SUM(F50:F54),5)</f>
        <v>45218.37</v>
      </c>
      <c r="G55" s="7">
        <f>ROUND(SUM(G50:G54),5)</f>
        <v>45218.37</v>
      </c>
      <c r="H55" s="7">
        <f>ROUND((F55-G55),5)</f>
        <v>0</v>
      </c>
    </row>
    <row r="56" spans="1:8" x14ac:dyDescent="0.25">
      <c r="A56" s="2"/>
      <c r="B56" s="2"/>
      <c r="C56" s="2" t="s">
        <v>180</v>
      </c>
      <c r="D56" s="2"/>
      <c r="E56" s="2"/>
      <c r="F56" s="7"/>
      <c r="G56" s="7"/>
      <c r="H56" s="7"/>
    </row>
    <row r="57" spans="1:8" x14ac:dyDescent="0.25">
      <c r="A57" s="2"/>
      <c r="B57" s="2"/>
      <c r="C57" s="2"/>
      <c r="D57" s="2" t="s">
        <v>181</v>
      </c>
      <c r="E57" s="2"/>
      <c r="F57" s="7">
        <v>13262.82</v>
      </c>
      <c r="G57" s="7">
        <v>13262.82</v>
      </c>
      <c r="H57" s="7">
        <f>ROUND((F57-G57),5)</f>
        <v>0</v>
      </c>
    </row>
    <row r="58" spans="1:8" ht="15.75" thickBot="1" x14ac:dyDescent="0.3">
      <c r="A58" s="2"/>
      <c r="B58" s="2"/>
      <c r="C58" s="2"/>
      <c r="D58" s="2" t="s">
        <v>182</v>
      </c>
      <c r="E58" s="2"/>
      <c r="F58" s="8">
        <v>3425.92</v>
      </c>
      <c r="G58" s="8">
        <v>3425.92</v>
      </c>
      <c r="H58" s="8">
        <f>ROUND((F58-G58),5)</f>
        <v>0</v>
      </c>
    </row>
    <row r="59" spans="1:8" x14ac:dyDescent="0.25">
      <c r="A59" s="2"/>
      <c r="B59" s="2"/>
      <c r="C59" s="2" t="s">
        <v>183</v>
      </c>
      <c r="D59" s="2"/>
      <c r="E59" s="2"/>
      <c r="F59" s="7">
        <f>ROUND(SUM(F56:F58),5)</f>
        <v>16688.740000000002</v>
      </c>
      <c r="G59" s="7">
        <f>ROUND(SUM(G56:G58),5)</f>
        <v>16688.740000000002</v>
      </c>
      <c r="H59" s="7">
        <f>ROUND((F59-G59),5)</f>
        <v>0</v>
      </c>
    </row>
    <row r="60" spans="1:8" ht="15.75" thickBot="1" x14ac:dyDescent="0.3">
      <c r="A60" s="2"/>
      <c r="B60" s="2"/>
      <c r="C60" s="2" t="s">
        <v>41</v>
      </c>
      <c r="D60" s="2"/>
      <c r="E60" s="2"/>
      <c r="F60" s="9">
        <v>4906.25</v>
      </c>
      <c r="G60" s="9">
        <v>4003.76</v>
      </c>
      <c r="H60" s="9">
        <f>ROUND((F60-G60),5)</f>
        <v>902.49</v>
      </c>
    </row>
    <row r="61" spans="1:8" ht="15.75" thickBot="1" x14ac:dyDescent="0.3">
      <c r="A61" s="2"/>
      <c r="B61" s="2" t="s">
        <v>184</v>
      </c>
      <c r="C61" s="2"/>
      <c r="D61" s="2"/>
      <c r="E61" s="2"/>
      <c r="F61" s="10">
        <f>ROUND(SUM(F48:F49)+F55+SUM(F59:F60),5)</f>
        <v>222351.34</v>
      </c>
      <c r="G61" s="10">
        <f>ROUND(SUM(G48:G49)+G55+SUM(G59:G60),5)</f>
        <v>221448.85</v>
      </c>
      <c r="H61" s="10">
        <f>ROUND((F61-G61),5)</f>
        <v>902.49</v>
      </c>
    </row>
    <row r="62" spans="1:8" s="13" customFormat="1" ht="12" thickBot="1" x14ac:dyDescent="0.25">
      <c r="A62" s="2" t="s">
        <v>185</v>
      </c>
      <c r="B62" s="2"/>
      <c r="C62" s="2"/>
      <c r="D62" s="2"/>
      <c r="E62" s="2"/>
      <c r="F62" s="12">
        <f>ROUND(F32+F47+F61,5)</f>
        <v>246577.63</v>
      </c>
      <c r="G62" s="12">
        <f>ROUND(G32+G47+G61,5)</f>
        <v>227275.14</v>
      </c>
      <c r="H62" s="12">
        <f>ROUND((F62-G62),5)</f>
        <v>19302.490000000002</v>
      </c>
    </row>
    <row r="63" spans="1:8" ht="15.75" thickTop="1" x14ac:dyDescent="0.25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73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7346" r:id="rId4" name="HEADER"/>
      </mc:Fallback>
    </mc:AlternateContent>
    <mc:AlternateContent xmlns:mc="http://schemas.openxmlformats.org/markup-compatibility/2006">
      <mc:Choice Requires="x14">
        <control shapeId="573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7345" r:id="rId6" name="FILTER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36"/>
  <sheetViews>
    <sheetView workbookViewId="0">
      <pane xSplit="6" ySplit="5" topLeftCell="G6" activePane="bottomRight" state="frozenSplit"/>
      <selection pane="topRight" activeCell="G1" sqref="G1"/>
      <selection pane="bottomLeft" activeCell="A6" sqref="A6"/>
      <selection pane="bottomRight"/>
    </sheetView>
  </sheetViews>
  <sheetFormatPr defaultRowHeight="15" x14ac:dyDescent="0.25"/>
  <cols>
    <col min="1" max="5" width="3" style="19" customWidth="1"/>
    <col min="6" max="6" width="25.85546875" style="19" customWidth="1"/>
    <col min="7" max="7" width="6.28515625" style="20" bestFit="1" customWidth="1"/>
    <col min="8" max="8" width="6.5703125" style="20" bestFit="1" customWidth="1"/>
    <col min="9" max="9" width="10.140625" style="20" bestFit="1" customWidth="1"/>
    <col min="10" max="10" width="10" style="20" bestFit="1" customWidth="1"/>
    <col min="11" max="11" width="12.42578125" style="20" bestFit="1" customWidth="1"/>
  </cols>
  <sheetData>
    <row r="1" spans="1:11" ht="15.75" x14ac:dyDescent="0.25">
      <c r="A1" s="3" t="s">
        <v>1</v>
      </c>
      <c r="B1" s="2"/>
      <c r="C1" s="2"/>
      <c r="D1" s="2"/>
      <c r="E1" s="2"/>
      <c r="F1" s="2"/>
      <c r="G1" s="1"/>
      <c r="H1" s="1"/>
      <c r="I1" s="1"/>
      <c r="J1" s="1"/>
      <c r="K1" s="14" t="s">
        <v>42</v>
      </c>
    </row>
    <row r="2" spans="1:11" ht="18" x14ac:dyDescent="0.25">
      <c r="A2" s="4" t="s">
        <v>43</v>
      </c>
      <c r="B2" s="2"/>
      <c r="C2" s="2"/>
      <c r="D2" s="2"/>
      <c r="E2" s="2"/>
      <c r="F2" s="2"/>
      <c r="G2" s="1"/>
      <c r="H2" s="1"/>
      <c r="I2" s="1"/>
      <c r="J2" s="1"/>
      <c r="K2" s="15">
        <v>44202</v>
      </c>
    </row>
    <row r="3" spans="1:11" x14ac:dyDescent="0.25">
      <c r="A3" s="5" t="s">
        <v>4</v>
      </c>
      <c r="B3" s="2"/>
      <c r="C3" s="2"/>
      <c r="D3" s="2"/>
      <c r="E3" s="2"/>
      <c r="F3" s="2"/>
      <c r="G3" s="1"/>
      <c r="H3" s="1"/>
      <c r="I3" s="1"/>
      <c r="J3" s="1"/>
      <c r="K3" s="14" t="s">
        <v>3</v>
      </c>
    </row>
    <row r="4" spans="1:11" ht="15.75" thickBot="1" x14ac:dyDescent="0.3">
      <c r="A4" s="2"/>
      <c r="B4" s="2"/>
      <c r="C4" s="2"/>
      <c r="D4" s="2"/>
      <c r="E4" s="2"/>
      <c r="F4" s="2"/>
      <c r="G4" s="6"/>
      <c r="H4" s="6"/>
      <c r="I4" s="6"/>
      <c r="J4" s="6"/>
      <c r="K4" s="6"/>
    </row>
    <row r="5" spans="1:11" s="18" customFormat="1" ht="16.5" thickTop="1" thickBot="1" x14ac:dyDescent="0.3">
      <c r="A5" s="16"/>
      <c r="B5" s="16"/>
      <c r="C5" s="16"/>
      <c r="D5" s="16"/>
      <c r="E5" s="16"/>
      <c r="F5" s="16"/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</row>
    <row r="6" spans="1:11" ht="15.75" thickTop="1" x14ac:dyDescent="0.25">
      <c r="A6" s="2"/>
      <c r="B6" s="2" t="s">
        <v>10</v>
      </c>
      <c r="C6" s="2"/>
      <c r="D6" s="2"/>
      <c r="E6" s="2"/>
      <c r="F6" s="2"/>
      <c r="G6" s="7"/>
      <c r="H6" s="7"/>
      <c r="I6" s="7"/>
      <c r="J6" s="7"/>
      <c r="K6" s="7"/>
    </row>
    <row r="7" spans="1:11" x14ac:dyDescent="0.25">
      <c r="A7" s="2"/>
      <c r="B7" s="2"/>
      <c r="C7" s="2"/>
      <c r="D7" s="2" t="s">
        <v>11</v>
      </c>
      <c r="E7" s="2"/>
      <c r="F7" s="2"/>
      <c r="G7" s="7"/>
      <c r="H7" s="7"/>
      <c r="I7" s="7"/>
      <c r="J7" s="7"/>
      <c r="K7" s="7"/>
    </row>
    <row r="8" spans="1:11" x14ac:dyDescent="0.25">
      <c r="A8" s="2"/>
      <c r="B8" s="2"/>
      <c r="C8" s="2"/>
      <c r="D8" s="2"/>
      <c r="E8" s="2" t="s">
        <v>12</v>
      </c>
      <c r="F8" s="2"/>
      <c r="G8" s="7"/>
      <c r="H8" s="7"/>
      <c r="I8" s="7"/>
      <c r="J8" s="7"/>
      <c r="K8" s="7"/>
    </row>
    <row r="9" spans="1:11" ht="15.75" thickBot="1" x14ac:dyDescent="0.3">
      <c r="A9" s="2"/>
      <c r="B9" s="2"/>
      <c r="C9" s="2"/>
      <c r="D9" s="2"/>
      <c r="E9" s="2"/>
      <c r="F9" s="2" t="s">
        <v>13</v>
      </c>
      <c r="G9" s="9">
        <v>4.17</v>
      </c>
      <c r="H9" s="9">
        <v>0</v>
      </c>
      <c r="I9" s="9">
        <v>1752.14</v>
      </c>
      <c r="J9" s="9">
        <v>1650</v>
      </c>
      <c r="K9" s="9">
        <v>1650</v>
      </c>
    </row>
    <row r="10" spans="1:11" ht="15.75" thickBot="1" x14ac:dyDescent="0.3">
      <c r="A10" s="2"/>
      <c r="B10" s="2"/>
      <c r="C10" s="2"/>
      <c r="D10" s="2"/>
      <c r="E10" s="2" t="s">
        <v>14</v>
      </c>
      <c r="F10" s="2"/>
      <c r="G10" s="10">
        <f>ROUND(SUM(G8:G9),5)</f>
        <v>4.17</v>
      </c>
      <c r="H10" s="10">
        <f>ROUND(SUM(H8:H9),5)</f>
        <v>0</v>
      </c>
      <c r="I10" s="10">
        <f>ROUND(SUM(I8:I9),5)</f>
        <v>1752.14</v>
      </c>
      <c r="J10" s="10">
        <f>ROUND(SUM(J8:J9),5)</f>
        <v>1650</v>
      </c>
      <c r="K10" s="10">
        <f>ROUND(SUM(K8:K9),5)</f>
        <v>1650</v>
      </c>
    </row>
    <row r="11" spans="1:11" ht="15.75" thickBot="1" x14ac:dyDescent="0.3">
      <c r="A11" s="2"/>
      <c r="B11" s="2"/>
      <c r="C11" s="2"/>
      <c r="D11" s="2" t="s">
        <v>19</v>
      </c>
      <c r="E11" s="2"/>
      <c r="F11" s="2"/>
      <c r="G11" s="10">
        <f>ROUND(G7+G10,5)</f>
        <v>4.17</v>
      </c>
      <c r="H11" s="10">
        <f>ROUND(H7+H10,5)</f>
        <v>0</v>
      </c>
      <c r="I11" s="10">
        <f>ROUND(I7+I10,5)</f>
        <v>1752.14</v>
      </c>
      <c r="J11" s="10">
        <f>ROUND(J7+J10,5)</f>
        <v>1650</v>
      </c>
      <c r="K11" s="10">
        <f>ROUND(K7+K10,5)</f>
        <v>1650</v>
      </c>
    </row>
    <row r="12" spans="1:11" ht="15.75" thickBot="1" x14ac:dyDescent="0.3">
      <c r="A12" s="2"/>
      <c r="B12" s="2"/>
      <c r="C12" s="2" t="s">
        <v>20</v>
      </c>
      <c r="D12" s="2"/>
      <c r="E12" s="2"/>
      <c r="F12" s="2"/>
      <c r="G12" s="11">
        <f>G11</f>
        <v>4.17</v>
      </c>
      <c r="H12" s="11">
        <f>H11</f>
        <v>0</v>
      </c>
      <c r="I12" s="11">
        <f>I11</f>
        <v>1752.14</v>
      </c>
      <c r="J12" s="11">
        <f>J11</f>
        <v>1650</v>
      </c>
      <c r="K12" s="11">
        <f>K11</f>
        <v>1650</v>
      </c>
    </row>
    <row r="13" spans="1:11" x14ac:dyDescent="0.25">
      <c r="A13" s="2"/>
      <c r="B13" s="2" t="s">
        <v>21</v>
      </c>
      <c r="C13" s="2"/>
      <c r="D13" s="2"/>
      <c r="E13" s="2"/>
      <c r="F13" s="2"/>
      <c r="G13" s="7">
        <f>ROUND(G6+G12,5)</f>
        <v>4.17</v>
      </c>
      <c r="H13" s="7">
        <f>ROUND(H6+H12,5)</f>
        <v>0</v>
      </c>
      <c r="I13" s="7">
        <f>ROUND(I6+I12,5)</f>
        <v>1752.14</v>
      </c>
      <c r="J13" s="7">
        <f>ROUND(J6+J12,5)</f>
        <v>1650</v>
      </c>
      <c r="K13" s="7">
        <f>ROUND(K6+K12,5)</f>
        <v>1650</v>
      </c>
    </row>
    <row r="14" spans="1:11" x14ac:dyDescent="0.25">
      <c r="A14" s="2"/>
      <c r="B14" s="2" t="s">
        <v>22</v>
      </c>
      <c r="C14" s="2"/>
      <c r="D14" s="2"/>
      <c r="E14" s="2"/>
      <c r="F14" s="2"/>
      <c r="G14" s="7"/>
      <c r="H14" s="7"/>
      <c r="I14" s="7"/>
      <c r="J14" s="7"/>
      <c r="K14" s="7"/>
    </row>
    <row r="15" spans="1:11" x14ac:dyDescent="0.25">
      <c r="A15" s="2"/>
      <c r="B15" s="2"/>
      <c r="C15" s="2" t="s">
        <v>23</v>
      </c>
      <c r="D15" s="2"/>
      <c r="E15" s="2"/>
      <c r="F15" s="2"/>
      <c r="G15" s="7"/>
      <c r="H15" s="7"/>
      <c r="I15" s="7"/>
      <c r="J15" s="7"/>
      <c r="K15" s="7"/>
    </row>
    <row r="16" spans="1:11" x14ac:dyDescent="0.25">
      <c r="A16" s="2"/>
      <c r="B16" s="2"/>
      <c r="C16" s="2"/>
      <c r="D16" s="2" t="s">
        <v>24</v>
      </c>
      <c r="E16" s="2"/>
      <c r="F16" s="2"/>
      <c r="G16" s="7"/>
      <c r="H16" s="7"/>
      <c r="I16" s="7"/>
      <c r="J16" s="7"/>
      <c r="K16" s="7"/>
    </row>
    <row r="17" spans="1:11" x14ac:dyDescent="0.25">
      <c r="A17" s="2"/>
      <c r="B17" s="2"/>
      <c r="C17" s="2"/>
      <c r="D17" s="2"/>
      <c r="E17" s="2" t="s">
        <v>44</v>
      </c>
      <c r="F17" s="2"/>
      <c r="G17" s="7">
        <v>0</v>
      </c>
      <c r="H17" s="7"/>
      <c r="I17" s="7">
        <v>275</v>
      </c>
      <c r="J17" s="7"/>
      <c r="K17" s="7"/>
    </row>
    <row r="18" spans="1:11" x14ac:dyDescent="0.25">
      <c r="A18" s="2"/>
      <c r="B18" s="2"/>
      <c r="C18" s="2"/>
      <c r="D18" s="2"/>
      <c r="E18" s="2" t="s">
        <v>45</v>
      </c>
      <c r="F18" s="2"/>
      <c r="G18" s="7">
        <v>0</v>
      </c>
      <c r="H18" s="7"/>
      <c r="I18" s="7">
        <v>300</v>
      </c>
      <c r="J18" s="7"/>
      <c r="K18" s="7"/>
    </row>
    <row r="19" spans="1:11" ht="15.75" thickBot="1" x14ac:dyDescent="0.3">
      <c r="A19" s="2"/>
      <c r="B19" s="2"/>
      <c r="C19" s="2"/>
      <c r="D19" s="2"/>
      <c r="E19" s="2" t="s">
        <v>25</v>
      </c>
      <c r="F19" s="2"/>
      <c r="G19" s="9">
        <v>0</v>
      </c>
      <c r="H19" s="9">
        <v>0</v>
      </c>
      <c r="I19" s="9">
        <v>0</v>
      </c>
      <c r="J19" s="9">
        <v>1500</v>
      </c>
      <c r="K19" s="9">
        <v>1500</v>
      </c>
    </row>
    <row r="20" spans="1:11" ht="15.75" thickBot="1" x14ac:dyDescent="0.3">
      <c r="A20" s="2"/>
      <c r="B20" s="2"/>
      <c r="C20" s="2"/>
      <c r="D20" s="2" t="s">
        <v>26</v>
      </c>
      <c r="E20" s="2"/>
      <c r="F20" s="2"/>
      <c r="G20" s="11">
        <f>ROUND(SUM(G16:G19),5)</f>
        <v>0</v>
      </c>
      <c r="H20" s="11">
        <f>ROUND(SUM(H16:H19),5)</f>
        <v>0</v>
      </c>
      <c r="I20" s="11">
        <f>ROUND(SUM(I16:I19),5)</f>
        <v>575</v>
      </c>
      <c r="J20" s="11">
        <f>ROUND(SUM(J16:J19),5)</f>
        <v>1500</v>
      </c>
      <c r="K20" s="11">
        <f>ROUND(SUM(K16:K19),5)</f>
        <v>1500</v>
      </c>
    </row>
    <row r="21" spans="1:11" x14ac:dyDescent="0.25">
      <c r="A21" s="2"/>
      <c r="B21" s="2"/>
      <c r="C21" s="2" t="s">
        <v>27</v>
      </c>
      <c r="D21" s="2"/>
      <c r="E21" s="2"/>
      <c r="F21" s="2"/>
      <c r="G21" s="7">
        <f>ROUND(G15+G20,5)</f>
        <v>0</v>
      </c>
      <c r="H21" s="7">
        <f>ROUND(H15+H20,5)</f>
        <v>0</v>
      </c>
      <c r="I21" s="7">
        <f>ROUND(I15+I20,5)</f>
        <v>575</v>
      </c>
      <c r="J21" s="7">
        <f>ROUND(J15+J20,5)</f>
        <v>1500</v>
      </c>
      <c r="K21" s="7">
        <f>ROUND(K15+K20,5)</f>
        <v>1500</v>
      </c>
    </row>
    <row r="22" spans="1:11" x14ac:dyDescent="0.25">
      <c r="A22" s="2"/>
      <c r="B22" s="2"/>
      <c r="C22" s="2" t="s">
        <v>28</v>
      </c>
      <c r="D22" s="2"/>
      <c r="E22" s="2"/>
      <c r="F22" s="2"/>
      <c r="G22" s="7"/>
      <c r="H22" s="7"/>
      <c r="I22" s="7"/>
      <c r="J22" s="7"/>
      <c r="K22" s="7"/>
    </row>
    <row r="23" spans="1:11" x14ac:dyDescent="0.25">
      <c r="A23" s="2"/>
      <c r="B23" s="2"/>
      <c r="C23" s="2"/>
      <c r="D23" s="2" t="s">
        <v>29</v>
      </c>
      <c r="E23" s="2"/>
      <c r="F23" s="2"/>
      <c r="G23" s="7"/>
      <c r="H23" s="7"/>
      <c r="I23" s="7"/>
      <c r="J23" s="7"/>
      <c r="K23" s="7"/>
    </row>
    <row r="24" spans="1:11" x14ac:dyDescent="0.25">
      <c r="A24" s="2"/>
      <c r="B24" s="2"/>
      <c r="C24" s="2"/>
      <c r="D24" s="2"/>
      <c r="E24" s="2" t="s">
        <v>30</v>
      </c>
      <c r="F24" s="2"/>
      <c r="G24" s="7">
        <v>0</v>
      </c>
      <c r="H24" s="7">
        <v>0</v>
      </c>
      <c r="I24" s="7">
        <v>38</v>
      </c>
      <c r="J24" s="7">
        <v>500</v>
      </c>
      <c r="K24" s="7">
        <v>500</v>
      </c>
    </row>
    <row r="25" spans="1:11" x14ac:dyDescent="0.25">
      <c r="A25" s="2"/>
      <c r="B25" s="2"/>
      <c r="C25" s="2"/>
      <c r="D25" s="2"/>
      <c r="E25" s="2" t="s">
        <v>31</v>
      </c>
      <c r="F25" s="2"/>
      <c r="G25" s="7">
        <v>150</v>
      </c>
      <c r="H25" s="7"/>
      <c r="I25" s="7">
        <v>459.04</v>
      </c>
      <c r="J25" s="7"/>
      <c r="K25" s="7"/>
    </row>
    <row r="26" spans="1:11" x14ac:dyDescent="0.25">
      <c r="A26" s="2"/>
      <c r="B26" s="2"/>
      <c r="C26" s="2"/>
      <c r="D26" s="2"/>
      <c r="E26" s="2" t="s">
        <v>46</v>
      </c>
      <c r="F26" s="2"/>
      <c r="G26" s="7">
        <v>0</v>
      </c>
      <c r="H26" s="7"/>
      <c r="I26" s="7">
        <v>300</v>
      </c>
      <c r="J26" s="7"/>
      <c r="K26" s="7"/>
    </row>
    <row r="27" spans="1:11" x14ac:dyDescent="0.25">
      <c r="A27" s="2"/>
      <c r="B27" s="2"/>
      <c r="C27" s="2"/>
      <c r="D27" s="2"/>
      <c r="E27" s="2" t="s">
        <v>32</v>
      </c>
      <c r="F27" s="2"/>
      <c r="G27" s="7">
        <v>0</v>
      </c>
      <c r="H27" s="7"/>
      <c r="I27" s="7">
        <v>130.5</v>
      </c>
      <c r="J27" s="7"/>
      <c r="K27" s="7"/>
    </row>
    <row r="28" spans="1:11" x14ac:dyDescent="0.25">
      <c r="A28" s="2"/>
      <c r="B28" s="2"/>
      <c r="C28" s="2"/>
      <c r="D28" s="2"/>
      <c r="E28" s="2" t="s">
        <v>34</v>
      </c>
      <c r="F28" s="2"/>
      <c r="G28" s="7">
        <v>0</v>
      </c>
      <c r="H28" s="7"/>
      <c r="I28" s="7">
        <v>87.5</v>
      </c>
      <c r="J28" s="7"/>
      <c r="K28" s="7"/>
    </row>
    <row r="29" spans="1:11" x14ac:dyDescent="0.25">
      <c r="A29" s="2"/>
      <c r="B29" s="2"/>
      <c r="C29" s="2"/>
      <c r="D29" s="2"/>
      <c r="E29" s="2" t="s">
        <v>47</v>
      </c>
      <c r="F29" s="2"/>
      <c r="G29" s="7">
        <v>0</v>
      </c>
      <c r="H29" s="7"/>
      <c r="I29" s="7">
        <v>13.82</v>
      </c>
      <c r="J29" s="7"/>
      <c r="K29" s="7"/>
    </row>
    <row r="30" spans="1:11" ht="15.75" thickBot="1" x14ac:dyDescent="0.3">
      <c r="A30" s="2"/>
      <c r="B30" s="2"/>
      <c r="C30" s="2"/>
      <c r="D30" s="2"/>
      <c r="E30" s="2" t="s">
        <v>36</v>
      </c>
      <c r="F30" s="2"/>
      <c r="G30" s="8">
        <v>0</v>
      </c>
      <c r="H30" s="8">
        <v>0</v>
      </c>
      <c r="I30" s="8">
        <v>0</v>
      </c>
      <c r="J30" s="8">
        <v>2150</v>
      </c>
      <c r="K30" s="8">
        <v>2150</v>
      </c>
    </row>
    <row r="31" spans="1:11" x14ac:dyDescent="0.25">
      <c r="A31" s="2"/>
      <c r="B31" s="2"/>
      <c r="C31" s="2"/>
      <c r="D31" s="2" t="s">
        <v>37</v>
      </c>
      <c r="E31" s="2"/>
      <c r="F31" s="2"/>
      <c r="G31" s="7">
        <f>ROUND(SUM(G23:G30),5)</f>
        <v>150</v>
      </c>
      <c r="H31" s="7">
        <f>ROUND(SUM(H23:H30),5)</f>
        <v>0</v>
      </c>
      <c r="I31" s="7">
        <f>ROUND(SUM(I23:I30),5)</f>
        <v>1028.8599999999999</v>
      </c>
      <c r="J31" s="7">
        <f>ROUND(SUM(J23:J30),5)</f>
        <v>2650</v>
      </c>
      <c r="K31" s="7">
        <f>ROUND(SUM(K23:K30),5)</f>
        <v>2650</v>
      </c>
    </row>
    <row r="32" spans="1:11" ht="15.75" thickBot="1" x14ac:dyDescent="0.3">
      <c r="A32" s="2"/>
      <c r="B32" s="2"/>
      <c r="C32" s="2"/>
      <c r="D32" s="2" t="s">
        <v>38</v>
      </c>
      <c r="E32" s="2"/>
      <c r="F32" s="2"/>
      <c r="G32" s="9">
        <v>0</v>
      </c>
      <c r="H32" s="9">
        <v>0</v>
      </c>
      <c r="I32" s="9">
        <v>0</v>
      </c>
      <c r="J32" s="9">
        <v>500</v>
      </c>
      <c r="K32" s="9">
        <v>500</v>
      </c>
    </row>
    <row r="33" spans="1:11" ht="15.75" thickBot="1" x14ac:dyDescent="0.3">
      <c r="A33" s="2"/>
      <c r="B33" s="2"/>
      <c r="C33" s="2" t="s">
        <v>39</v>
      </c>
      <c r="D33" s="2"/>
      <c r="E33" s="2"/>
      <c r="F33" s="2"/>
      <c r="G33" s="10">
        <f>ROUND(G22+SUM(G31:G32),5)</f>
        <v>150</v>
      </c>
      <c r="H33" s="10">
        <f>ROUND(H22+SUM(H31:H32),5)</f>
        <v>0</v>
      </c>
      <c r="I33" s="10">
        <f>ROUND(I22+SUM(I31:I32),5)</f>
        <v>1028.8599999999999</v>
      </c>
      <c r="J33" s="10">
        <f>ROUND(J22+SUM(J31:J32),5)</f>
        <v>3150</v>
      </c>
      <c r="K33" s="10">
        <f>ROUND(K22+SUM(K31:K32),5)</f>
        <v>3150</v>
      </c>
    </row>
    <row r="34" spans="1:11" ht="15.75" thickBot="1" x14ac:dyDescent="0.3">
      <c r="A34" s="2"/>
      <c r="B34" s="2" t="s">
        <v>40</v>
      </c>
      <c r="C34" s="2"/>
      <c r="D34" s="2"/>
      <c r="E34" s="2"/>
      <c r="F34" s="2"/>
      <c r="G34" s="10">
        <f>ROUND(G14+G21-G33,5)</f>
        <v>-150</v>
      </c>
      <c r="H34" s="10">
        <f>ROUND(H14+H21-H33,5)</f>
        <v>0</v>
      </c>
      <c r="I34" s="10">
        <f>ROUND(I14+I21-I33,5)</f>
        <v>-453.86</v>
      </c>
      <c r="J34" s="10">
        <f>ROUND(J14+J21-J33,5)</f>
        <v>-1650</v>
      </c>
      <c r="K34" s="10">
        <f>ROUND(K14+K21-K33,5)</f>
        <v>-1650</v>
      </c>
    </row>
    <row r="35" spans="1:11" s="13" customFormat="1" ht="12" thickBot="1" x14ac:dyDescent="0.25">
      <c r="A35" s="2" t="s">
        <v>41</v>
      </c>
      <c r="B35" s="2"/>
      <c r="C35" s="2"/>
      <c r="D35" s="2"/>
      <c r="E35" s="2"/>
      <c r="F35" s="2"/>
      <c r="G35" s="12">
        <f>ROUND(G13+G34,5)</f>
        <v>-145.83000000000001</v>
      </c>
      <c r="H35" s="12">
        <f>ROUND(H13+H34,5)</f>
        <v>0</v>
      </c>
      <c r="I35" s="12">
        <f>ROUND(I13+I34,5)</f>
        <v>1298.28</v>
      </c>
      <c r="J35" s="12">
        <f>ROUND(J13+J34,5)</f>
        <v>0</v>
      </c>
      <c r="K35" s="12">
        <f>ROUND(K13+K34,5)</f>
        <v>0</v>
      </c>
    </row>
    <row r="36" spans="1:11" ht="15.75" thickTop="1" x14ac:dyDescent="0.25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8"/>
  <sheetViews>
    <sheetView workbookViewId="0">
      <pane xSplit="6" ySplit="5" topLeftCell="G6" activePane="bottomRight" state="frozenSplit"/>
      <selection pane="topRight" activeCell="G1" sqref="G1"/>
      <selection pane="bottomLeft" activeCell="A6" sqref="A6"/>
      <selection pane="bottomRight"/>
    </sheetView>
  </sheetViews>
  <sheetFormatPr defaultRowHeight="15" x14ac:dyDescent="0.25"/>
  <cols>
    <col min="1" max="5" width="3" style="19" customWidth="1"/>
    <col min="6" max="6" width="30.85546875" style="19" customWidth="1"/>
    <col min="7" max="7" width="6.28515625" style="20" bestFit="1" customWidth="1"/>
    <col min="8" max="8" width="6.5703125" style="20" bestFit="1" customWidth="1"/>
    <col min="9" max="9" width="10.140625" style="20" bestFit="1" customWidth="1"/>
    <col min="10" max="10" width="10" style="20" bestFit="1" customWidth="1"/>
    <col min="11" max="11" width="12.42578125" style="20" bestFit="1" customWidth="1"/>
  </cols>
  <sheetData>
    <row r="1" spans="1:11" ht="15.75" x14ac:dyDescent="0.25">
      <c r="A1" s="3" t="s">
        <v>1</v>
      </c>
      <c r="B1" s="2"/>
      <c r="C1" s="2"/>
      <c r="D1" s="2"/>
      <c r="E1" s="2"/>
      <c r="F1" s="2"/>
      <c r="G1" s="1"/>
      <c r="H1" s="1"/>
      <c r="I1" s="1"/>
      <c r="J1" s="1"/>
      <c r="K1" s="14" t="s">
        <v>0</v>
      </c>
    </row>
    <row r="2" spans="1:11" ht="18" x14ac:dyDescent="0.25">
      <c r="A2" s="4" t="s">
        <v>2</v>
      </c>
      <c r="B2" s="2"/>
      <c r="C2" s="2"/>
      <c r="D2" s="2"/>
      <c r="E2" s="2"/>
      <c r="F2" s="2"/>
      <c r="G2" s="1"/>
      <c r="H2" s="1"/>
      <c r="I2" s="1"/>
      <c r="J2" s="1"/>
      <c r="K2" s="15">
        <v>44202</v>
      </c>
    </row>
    <row r="3" spans="1:11" x14ac:dyDescent="0.25">
      <c r="A3" s="5" t="s">
        <v>4</v>
      </c>
      <c r="B3" s="2"/>
      <c r="C3" s="2"/>
      <c r="D3" s="2"/>
      <c r="E3" s="2"/>
      <c r="F3" s="2"/>
      <c r="G3" s="1"/>
      <c r="H3" s="1"/>
      <c r="I3" s="1"/>
      <c r="J3" s="1"/>
      <c r="K3" s="14" t="s">
        <v>3</v>
      </c>
    </row>
    <row r="4" spans="1:11" ht="15.75" thickBot="1" x14ac:dyDescent="0.3">
      <c r="A4" s="2"/>
      <c r="B4" s="2"/>
      <c r="C4" s="2"/>
      <c r="D4" s="2"/>
      <c r="E4" s="2"/>
      <c r="F4" s="2"/>
      <c r="G4" s="6"/>
      <c r="H4" s="6"/>
      <c r="I4" s="6"/>
      <c r="J4" s="6"/>
      <c r="K4" s="6"/>
    </row>
    <row r="5" spans="1:11" s="18" customFormat="1" ht="16.5" thickTop="1" thickBot="1" x14ac:dyDescent="0.3">
      <c r="A5" s="16"/>
      <c r="B5" s="16"/>
      <c r="C5" s="16"/>
      <c r="D5" s="16"/>
      <c r="E5" s="16"/>
      <c r="F5" s="16"/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</row>
    <row r="6" spans="1:11" ht="15.75" thickTop="1" x14ac:dyDescent="0.25">
      <c r="A6" s="2"/>
      <c r="B6" s="2" t="s">
        <v>10</v>
      </c>
      <c r="C6" s="2"/>
      <c r="D6" s="2"/>
      <c r="E6" s="2"/>
      <c r="F6" s="2"/>
      <c r="G6" s="7"/>
      <c r="H6" s="7"/>
      <c r="I6" s="7"/>
      <c r="J6" s="7"/>
      <c r="K6" s="7"/>
    </row>
    <row r="7" spans="1:11" x14ac:dyDescent="0.25">
      <c r="A7" s="2"/>
      <c r="B7" s="2"/>
      <c r="C7" s="2"/>
      <c r="D7" s="2" t="s">
        <v>11</v>
      </c>
      <c r="E7" s="2"/>
      <c r="F7" s="2"/>
      <c r="G7" s="7"/>
      <c r="H7" s="7"/>
      <c r="I7" s="7"/>
      <c r="J7" s="7"/>
      <c r="K7" s="7"/>
    </row>
    <row r="8" spans="1:11" x14ac:dyDescent="0.25">
      <c r="A8" s="2"/>
      <c r="B8" s="2"/>
      <c r="C8" s="2"/>
      <c r="D8" s="2"/>
      <c r="E8" s="2" t="s">
        <v>12</v>
      </c>
      <c r="F8" s="2"/>
      <c r="G8" s="7"/>
      <c r="H8" s="7"/>
      <c r="I8" s="7"/>
      <c r="J8" s="7"/>
      <c r="K8" s="7"/>
    </row>
    <row r="9" spans="1:11" ht="15.75" thickBot="1" x14ac:dyDescent="0.3">
      <c r="A9" s="2"/>
      <c r="B9" s="2"/>
      <c r="C9" s="2"/>
      <c r="D9" s="2"/>
      <c r="E9" s="2"/>
      <c r="F9" s="2" t="s">
        <v>13</v>
      </c>
      <c r="G9" s="8">
        <v>104.17</v>
      </c>
      <c r="H9" s="8">
        <v>0</v>
      </c>
      <c r="I9" s="8">
        <v>1489.63</v>
      </c>
      <c r="J9" s="8">
        <v>1625</v>
      </c>
      <c r="K9" s="8">
        <v>1625</v>
      </c>
    </row>
    <row r="10" spans="1:11" x14ac:dyDescent="0.25">
      <c r="A10" s="2"/>
      <c r="B10" s="2"/>
      <c r="C10" s="2"/>
      <c r="D10" s="2"/>
      <c r="E10" s="2" t="s">
        <v>14</v>
      </c>
      <c r="F10" s="2"/>
      <c r="G10" s="7">
        <f>ROUND(SUM(G8:G9),5)</f>
        <v>104.17</v>
      </c>
      <c r="H10" s="7">
        <f>ROUND(SUM(H8:H9),5)</f>
        <v>0</v>
      </c>
      <c r="I10" s="7">
        <f>ROUND(SUM(I8:I9),5)</f>
        <v>1489.63</v>
      </c>
      <c r="J10" s="7">
        <f>ROUND(SUM(J8:J9),5)</f>
        <v>1625</v>
      </c>
      <c r="K10" s="7">
        <f>ROUND(SUM(K8:K9),5)</f>
        <v>1625</v>
      </c>
    </row>
    <row r="11" spans="1:11" x14ac:dyDescent="0.25">
      <c r="A11" s="2"/>
      <c r="B11" s="2"/>
      <c r="C11" s="2"/>
      <c r="D11" s="2"/>
      <c r="E11" s="2" t="s">
        <v>15</v>
      </c>
      <c r="F11" s="2"/>
      <c r="G11" s="7"/>
      <c r="H11" s="7"/>
      <c r="I11" s="7"/>
      <c r="J11" s="7"/>
      <c r="K11" s="7"/>
    </row>
    <row r="12" spans="1:11" x14ac:dyDescent="0.25">
      <c r="A12" s="2"/>
      <c r="B12" s="2"/>
      <c r="C12" s="2"/>
      <c r="D12" s="2"/>
      <c r="E12" s="2"/>
      <c r="F12" s="2" t="s">
        <v>16</v>
      </c>
      <c r="G12" s="7">
        <v>72.78</v>
      </c>
      <c r="H12" s="7"/>
      <c r="I12" s="7">
        <v>924.7</v>
      </c>
      <c r="J12" s="7"/>
      <c r="K12" s="7"/>
    </row>
    <row r="13" spans="1:11" ht="15.75" thickBot="1" x14ac:dyDescent="0.3">
      <c r="A13" s="2"/>
      <c r="B13" s="2"/>
      <c r="C13" s="2"/>
      <c r="D13" s="2"/>
      <c r="E13" s="2"/>
      <c r="F13" s="2" t="s">
        <v>17</v>
      </c>
      <c r="G13" s="9">
        <v>269.11</v>
      </c>
      <c r="H13" s="7"/>
      <c r="I13" s="9">
        <v>322.95</v>
      </c>
      <c r="J13" s="7"/>
      <c r="K13" s="7"/>
    </row>
    <row r="14" spans="1:11" ht="15.75" thickBot="1" x14ac:dyDescent="0.3">
      <c r="A14" s="2"/>
      <c r="B14" s="2"/>
      <c r="C14" s="2"/>
      <c r="D14" s="2"/>
      <c r="E14" s="2" t="s">
        <v>18</v>
      </c>
      <c r="F14" s="2"/>
      <c r="G14" s="10">
        <f>ROUND(SUM(G11:G13),5)</f>
        <v>341.89</v>
      </c>
      <c r="H14" s="9"/>
      <c r="I14" s="10">
        <f>ROUND(SUM(I11:I13),5)</f>
        <v>1247.6500000000001</v>
      </c>
      <c r="J14" s="9"/>
      <c r="K14" s="9"/>
    </row>
    <row r="15" spans="1:11" ht="15.75" thickBot="1" x14ac:dyDescent="0.3">
      <c r="A15" s="2"/>
      <c r="B15" s="2"/>
      <c r="C15" s="2"/>
      <c r="D15" s="2" t="s">
        <v>19</v>
      </c>
      <c r="E15" s="2"/>
      <c r="F15" s="2"/>
      <c r="G15" s="10">
        <f>ROUND(G7+G10+G14,5)</f>
        <v>446.06</v>
      </c>
      <c r="H15" s="10">
        <f>ROUND(H7+H10+H14,5)</f>
        <v>0</v>
      </c>
      <c r="I15" s="10">
        <f>ROUND(I7+I10+I14,5)</f>
        <v>2737.28</v>
      </c>
      <c r="J15" s="10">
        <f>ROUND(J7+J10+J14,5)</f>
        <v>1625</v>
      </c>
      <c r="K15" s="10">
        <f>ROUND(K7+K10+K14,5)</f>
        <v>1625</v>
      </c>
    </row>
    <row r="16" spans="1:11" ht="15.75" thickBot="1" x14ac:dyDescent="0.3">
      <c r="A16" s="2"/>
      <c r="B16" s="2"/>
      <c r="C16" s="2" t="s">
        <v>20</v>
      </c>
      <c r="D16" s="2"/>
      <c r="E16" s="2"/>
      <c r="F16" s="2"/>
      <c r="G16" s="11">
        <f>G15</f>
        <v>446.06</v>
      </c>
      <c r="H16" s="11">
        <f>H15</f>
        <v>0</v>
      </c>
      <c r="I16" s="11">
        <f>I15</f>
        <v>2737.28</v>
      </c>
      <c r="J16" s="11">
        <f>J15</f>
        <v>1625</v>
      </c>
      <c r="K16" s="11">
        <f>K15</f>
        <v>1625</v>
      </c>
    </row>
    <row r="17" spans="1:11" x14ac:dyDescent="0.25">
      <c r="A17" s="2"/>
      <c r="B17" s="2" t="s">
        <v>21</v>
      </c>
      <c r="C17" s="2"/>
      <c r="D17" s="2"/>
      <c r="E17" s="2"/>
      <c r="F17" s="2"/>
      <c r="G17" s="7">
        <f>ROUND(G6+G16,5)</f>
        <v>446.06</v>
      </c>
      <c r="H17" s="7">
        <f>ROUND(H6+H16,5)</f>
        <v>0</v>
      </c>
      <c r="I17" s="7">
        <f>ROUND(I6+I16,5)</f>
        <v>2737.28</v>
      </c>
      <c r="J17" s="7">
        <f>ROUND(J6+J16,5)</f>
        <v>1625</v>
      </c>
      <c r="K17" s="7">
        <f>ROUND(K6+K16,5)</f>
        <v>1625</v>
      </c>
    </row>
    <row r="18" spans="1:11" x14ac:dyDescent="0.25">
      <c r="A18" s="2"/>
      <c r="B18" s="2" t="s">
        <v>22</v>
      </c>
      <c r="C18" s="2"/>
      <c r="D18" s="2"/>
      <c r="E18" s="2"/>
      <c r="F18" s="2"/>
      <c r="G18" s="7"/>
      <c r="H18" s="7"/>
      <c r="I18" s="7"/>
      <c r="J18" s="7"/>
      <c r="K18" s="7"/>
    </row>
    <row r="19" spans="1:11" x14ac:dyDescent="0.25">
      <c r="A19" s="2"/>
      <c r="B19" s="2"/>
      <c r="C19" s="2" t="s">
        <v>23</v>
      </c>
      <c r="D19" s="2"/>
      <c r="E19" s="2"/>
      <c r="F19" s="2"/>
      <c r="G19" s="7"/>
      <c r="H19" s="7"/>
      <c r="I19" s="7"/>
      <c r="J19" s="7"/>
      <c r="K19" s="7"/>
    </row>
    <row r="20" spans="1:11" x14ac:dyDescent="0.25">
      <c r="A20" s="2"/>
      <c r="B20" s="2"/>
      <c r="C20" s="2"/>
      <c r="D20" s="2" t="s">
        <v>24</v>
      </c>
      <c r="E20" s="2"/>
      <c r="F20" s="2"/>
      <c r="G20" s="7"/>
      <c r="H20" s="7"/>
      <c r="I20" s="7"/>
      <c r="J20" s="7"/>
      <c r="K20" s="7"/>
    </row>
    <row r="21" spans="1:11" ht="15.75" thickBot="1" x14ac:dyDescent="0.3">
      <c r="A21" s="2"/>
      <c r="B21" s="2"/>
      <c r="C21" s="2"/>
      <c r="D21" s="2"/>
      <c r="E21" s="2" t="s">
        <v>25</v>
      </c>
      <c r="F21" s="2"/>
      <c r="G21" s="9">
        <v>0</v>
      </c>
      <c r="H21" s="9">
        <v>0</v>
      </c>
      <c r="I21" s="9">
        <v>0</v>
      </c>
      <c r="J21" s="9">
        <v>2500</v>
      </c>
      <c r="K21" s="9">
        <v>2500</v>
      </c>
    </row>
    <row r="22" spans="1:11" ht="15.75" thickBot="1" x14ac:dyDescent="0.3">
      <c r="A22" s="2"/>
      <c r="B22" s="2"/>
      <c r="C22" s="2"/>
      <c r="D22" s="2" t="s">
        <v>26</v>
      </c>
      <c r="E22" s="2"/>
      <c r="F22" s="2"/>
      <c r="G22" s="11">
        <f>ROUND(SUM(G20:G21),5)</f>
        <v>0</v>
      </c>
      <c r="H22" s="11">
        <f>ROUND(SUM(H20:H21),5)</f>
        <v>0</v>
      </c>
      <c r="I22" s="11">
        <f>ROUND(SUM(I20:I21),5)</f>
        <v>0</v>
      </c>
      <c r="J22" s="11">
        <f>ROUND(SUM(J20:J21),5)</f>
        <v>2500</v>
      </c>
      <c r="K22" s="11">
        <f>ROUND(SUM(K20:K21),5)</f>
        <v>2500</v>
      </c>
    </row>
    <row r="23" spans="1:11" x14ac:dyDescent="0.25">
      <c r="A23" s="2"/>
      <c r="B23" s="2"/>
      <c r="C23" s="2" t="s">
        <v>27</v>
      </c>
      <c r="D23" s="2"/>
      <c r="E23" s="2"/>
      <c r="F23" s="2"/>
      <c r="G23" s="7">
        <f>ROUND(G19+G22,5)</f>
        <v>0</v>
      </c>
      <c r="H23" s="7">
        <f>ROUND(H19+H22,5)</f>
        <v>0</v>
      </c>
      <c r="I23" s="7">
        <f>ROUND(I19+I22,5)</f>
        <v>0</v>
      </c>
      <c r="J23" s="7">
        <f>ROUND(J19+J22,5)</f>
        <v>2500</v>
      </c>
      <c r="K23" s="7">
        <f>ROUND(K19+K22,5)</f>
        <v>2500</v>
      </c>
    </row>
    <row r="24" spans="1:11" x14ac:dyDescent="0.25">
      <c r="A24" s="2"/>
      <c r="B24" s="2"/>
      <c r="C24" s="2" t="s">
        <v>28</v>
      </c>
      <c r="D24" s="2"/>
      <c r="E24" s="2"/>
      <c r="F24" s="2"/>
      <c r="G24" s="7"/>
      <c r="H24" s="7"/>
      <c r="I24" s="7"/>
      <c r="J24" s="7"/>
      <c r="K24" s="7"/>
    </row>
    <row r="25" spans="1:11" x14ac:dyDescent="0.25">
      <c r="A25" s="2"/>
      <c r="B25" s="2"/>
      <c r="C25" s="2"/>
      <c r="D25" s="2" t="s">
        <v>29</v>
      </c>
      <c r="E25" s="2"/>
      <c r="F25" s="2"/>
      <c r="G25" s="7"/>
      <c r="H25" s="7"/>
      <c r="I25" s="7"/>
      <c r="J25" s="7"/>
      <c r="K25" s="7"/>
    </row>
    <row r="26" spans="1:11" x14ac:dyDescent="0.25">
      <c r="A26" s="2"/>
      <c r="B26" s="2"/>
      <c r="C26" s="2"/>
      <c r="D26" s="2"/>
      <c r="E26" s="2" t="s">
        <v>30</v>
      </c>
      <c r="F26" s="2"/>
      <c r="G26" s="7">
        <v>0</v>
      </c>
      <c r="H26" s="7">
        <v>0</v>
      </c>
      <c r="I26" s="7">
        <v>0</v>
      </c>
      <c r="J26" s="7">
        <v>500</v>
      </c>
      <c r="K26" s="7">
        <v>500</v>
      </c>
    </row>
    <row r="27" spans="1:11" x14ac:dyDescent="0.25">
      <c r="A27" s="2"/>
      <c r="B27" s="2"/>
      <c r="C27" s="2"/>
      <c r="D27" s="2"/>
      <c r="E27" s="2" t="s">
        <v>31</v>
      </c>
      <c r="F27" s="2"/>
      <c r="G27" s="7">
        <v>150</v>
      </c>
      <c r="H27" s="7"/>
      <c r="I27" s="7">
        <v>356.93</v>
      </c>
      <c r="J27" s="7"/>
      <c r="K27" s="7"/>
    </row>
    <row r="28" spans="1:11" x14ac:dyDescent="0.25">
      <c r="A28" s="2"/>
      <c r="B28" s="2"/>
      <c r="C28" s="2"/>
      <c r="D28" s="2"/>
      <c r="E28" s="2" t="s">
        <v>32</v>
      </c>
      <c r="F28" s="2"/>
      <c r="G28" s="7">
        <v>0</v>
      </c>
      <c r="H28" s="7"/>
      <c r="I28" s="7">
        <v>223.5</v>
      </c>
      <c r="J28" s="7"/>
      <c r="K28" s="7"/>
    </row>
    <row r="29" spans="1:11" x14ac:dyDescent="0.25">
      <c r="A29" s="2"/>
      <c r="B29" s="2"/>
      <c r="C29" s="2"/>
      <c r="D29" s="2"/>
      <c r="E29" s="2" t="s">
        <v>33</v>
      </c>
      <c r="F29" s="2"/>
      <c r="G29" s="7">
        <v>0</v>
      </c>
      <c r="H29" s="7"/>
      <c r="I29" s="7">
        <v>100</v>
      </c>
      <c r="J29" s="7"/>
      <c r="K29" s="7"/>
    </row>
    <row r="30" spans="1:11" x14ac:dyDescent="0.25">
      <c r="A30" s="2"/>
      <c r="B30" s="2"/>
      <c r="C30" s="2"/>
      <c r="D30" s="2"/>
      <c r="E30" s="2" t="s">
        <v>34</v>
      </c>
      <c r="F30" s="2"/>
      <c r="G30" s="7">
        <v>0</v>
      </c>
      <c r="H30" s="7"/>
      <c r="I30" s="7">
        <v>87.5</v>
      </c>
      <c r="J30" s="7"/>
      <c r="K30" s="7"/>
    </row>
    <row r="31" spans="1:11" x14ac:dyDescent="0.25">
      <c r="A31" s="2"/>
      <c r="B31" s="2"/>
      <c r="C31" s="2"/>
      <c r="D31" s="2"/>
      <c r="E31" s="2" t="s">
        <v>35</v>
      </c>
      <c r="F31" s="2"/>
      <c r="G31" s="7">
        <v>0</v>
      </c>
      <c r="H31" s="7"/>
      <c r="I31" s="7">
        <v>120</v>
      </c>
      <c r="J31" s="7"/>
      <c r="K31" s="7"/>
    </row>
    <row r="32" spans="1:11" ht="15.75" thickBot="1" x14ac:dyDescent="0.3">
      <c r="A32" s="2"/>
      <c r="B32" s="2"/>
      <c r="C32" s="2"/>
      <c r="D32" s="2"/>
      <c r="E32" s="2" t="s">
        <v>36</v>
      </c>
      <c r="F32" s="2"/>
      <c r="G32" s="8">
        <v>0</v>
      </c>
      <c r="H32" s="8">
        <v>0</v>
      </c>
      <c r="I32" s="8">
        <v>0</v>
      </c>
      <c r="J32" s="8">
        <v>2625</v>
      </c>
      <c r="K32" s="8">
        <v>2625</v>
      </c>
    </row>
    <row r="33" spans="1:11" x14ac:dyDescent="0.25">
      <c r="A33" s="2"/>
      <c r="B33" s="2"/>
      <c r="C33" s="2"/>
      <c r="D33" s="2" t="s">
        <v>37</v>
      </c>
      <c r="E33" s="2"/>
      <c r="F33" s="2"/>
      <c r="G33" s="7">
        <f>ROUND(SUM(G25:G32),5)</f>
        <v>150</v>
      </c>
      <c r="H33" s="7">
        <f>ROUND(SUM(H25:H32),5)</f>
        <v>0</v>
      </c>
      <c r="I33" s="7">
        <f>ROUND(SUM(I25:I32),5)</f>
        <v>887.93</v>
      </c>
      <c r="J33" s="7">
        <f>ROUND(SUM(J25:J32),5)</f>
        <v>3125</v>
      </c>
      <c r="K33" s="7">
        <f>ROUND(SUM(K25:K32),5)</f>
        <v>3125</v>
      </c>
    </row>
    <row r="34" spans="1:11" ht="15.75" thickBot="1" x14ac:dyDescent="0.3">
      <c r="A34" s="2"/>
      <c r="B34" s="2"/>
      <c r="C34" s="2"/>
      <c r="D34" s="2" t="s">
        <v>38</v>
      </c>
      <c r="E34" s="2"/>
      <c r="F34" s="2"/>
      <c r="G34" s="9">
        <v>0</v>
      </c>
      <c r="H34" s="9">
        <v>0</v>
      </c>
      <c r="I34" s="9">
        <v>500</v>
      </c>
      <c r="J34" s="9">
        <v>1000</v>
      </c>
      <c r="K34" s="9">
        <v>1000</v>
      </c>
    </row>
    <row r="35" spans="1:11" ht="15.75" thickBot="1" x14ac:dyDescent="0.3">
      <c r="A35" s="2"/>
      <c r="B35" s="2"/>
      <c r="C35" s="2" t="s">
        <v>39</v>
      </c>
      <c r="D35" s="2"/>
      <c r="E35" s="2"/>
      <c r="F35" s="2"/>
      <c r="G35" s="10">
        <f>ROUND(G24+SUM(G33:G34),5)</f>
        <v>150</v>
      </c>
      <c r="H35" s="10">
        <f>ROUND(H24+SUM(H33:H34),5)</f>
        <v>0</v>
      </c>
      <c r="I35" s="10">
        <f>ROUND(I24+SUM(I33:I34),5)</f>
        <v>1387.93</v>
      </c>
      <c r="J35" s="10">
        <f>ROUND(J24+SUM(J33:J34),5)</f>
        <v>4125</v>
      </c>
      <c r="K35" s="10">
        <f>ROUND(K24+SUM(K33:K34),5)</f>
        <v>4125</v>
      </c>
    </row>
    <row r="36" spans="1:11" ht="15.75" thickBot="1" x14ac:dyDescent="0.3">
      <c r="A36" s="2"/>
      <c r="B36" s="2" t="s">
        <v>40</v>
      </c>
      <c r="C36" s="2"/>
      <c r="D36" s="2"/>
      <c r="E36" s="2"/>
      <c r="F36" s="2"/>
      <c r="G36" s="10">
        <f>ROUND(G18+G23-G35,5)</f>
        <v>-150</v>
      </c>
      <c r="H36" s="10">
        <f>ROUND(H18+H23-H35,5)</f>
        <v>0</v>
      </c>
      <c r="I36" s="10">
        <f>ROUND(I18+I23-I35,5)</f>
        <v>-1387.93</v>
      </c>
      <c r="J36" s="10">
        <f>ROUND(J18+J23-J35,5)</f>
        <v>-1625</v>
      </c>
      <c r="K36" s="10">
        <f>ROUND(K18+K23-K35,5)</f>
        <v>-1625</v>
      </c>
    </row>
    <row r="37" spans="1:11" s="13" customFormat="1" ht="12" thickBot="1" x14ac:dyDescent="0.25">
      <c r="A37" s="2" t="s">
        <v>41</v>
      </c>
      <c r="B37" s="2"/>
      <c r="C37" s="2"/>
      <c r="D37" s="2"/>
      <c r="E37" s="2"/>
      <c r="F37" s="2"/>
      <c r="G37" s="12">
        <f>ROUND(G17+G36,5)</f>
        <v>296.06</v>
      </c>
      <c r="H37" s="12">
        <f>ROUND(H17+H36,5)</f>
        <v>0</v>
      </c>
      <c r="I37" s="12">
        <f>ROUND(I17+I36,5)</f>
        <v>1349.35</v>
      </c>
      <c r="J37" s="12">
        <f>ROUND(J17+J36,5)</f>
        <v>0</v>
      </c>
      <c r="K37" s="12">
        <f>ROUND(K17+K36,5)</f>
        <v>0</v>
      </c>
    </row>
    <row r="38" spans="1:11" ht="15.75" thickTop="1" x14ac:dyDescent="0.25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N107"/>
  <sheetViews>
    <sheetView workbookViewId="0">
      <pane xSplit="7" ySplit="5" topLeftCell="H6" activePane="bottomRight" state="frozenSplit"/>
      <selection pane="topRight" activeCell="H1" sqref="H1"/>
      <selection pane="bottomLeft" activeCell="A6" sqref="A6"/>
      <selection pane="bottomRight"/>
    </sheetView>
  </sheetViews>
  <sheetFormatPr defaultRowHeight="15" x14ac:dyDescent="0.25"/>
  <cols>
    <col min="1" max="6" width="3" style="19" customWidth="1"/>
    <col min="7" max="7" width="40.28515625" style="19" customWidth="1"/>
    <col min="8" max="8" width="7.85546875" style="20" bestFit="1" customWidth="1"/>
    <col min="9" max="9" width="8.42578125" style="20" bestFit="1" customWidth="1"/>
    <col min="10" max="10" width="12" style="20" bestFit="1" customWidth="1"/>
    <col min="11" max="11" width="10.140625" style="20" bestFit="1" customWidth="1"/>
    <col min="12" max="12" width="10" style="20" bestFit="1" customWidth="1"/>
    <col min="13" max="13" width="12" style="20" bestFit="1" customWidth="1"/>
    <col min="14" max="14" width="12.42578125" style="20" bestFit="1" customWidth="1"/>
  </cols>
  <sheetData>
    <row r="1" spans="1:14" ht="15.75" x14ac:dyDescent="0.25">
      <c r="A1" s="22" t="s">
        <v>1</v>
      </c>
      <c r="B1" s="23"/>
      <c r="C1" s="23"/>
      <c r="D1" s="23"/>
      <c r="E1" s="23"/>
      <c r="F1" s="23"/>
      <c r="G1" s="23"/>
      <c r="H1" s="1"/>
      <c r="I1" s="1"/>
      <c r="J1" s="1"/>
      <c r="K1" s="1"/>
      <c r="L1" s="1"/>
      <c r="M1" s="1"/>
      <c r="N1" s="14" t="s">
        <v>62</v>
      </c>
    </row>
    <row r="2" spans="1:14" ht="18" x14ac:dyDescent="0.25">
      <c r="A2" s="24" t="s">
        <v>124</v>
      </c>
      <c r="B2" s="23"/>
      <c r="C2" s="23"/>
      <c r="D2" s="23"/>
      <c r="E2" s="23"/>
      <c r="F2" s="23"/>
      <c r="G2" s="23"/>
      <c r="H2" s="1"/>
      <c r="I2" s="1"/>
      <c r="J2" s="1"/>
      <c r="K2" s="1"/>
      <c r="L2" s="1"/>
      <c r="M2" s="1"/>
      <c r="N2" s="15">
        <v>44202</v>
      </c>
    </row>
    <row r="3" spans="1:14" x14ac:dyDescent="0.25">
      <c r="A3" s="25" t="s">
        <v>4</v>
      </c>
      <c r="B3" s="23"/>
      <c r="C3" s="23"/>
      <c r="D3" s="23"/>
      <c r="E3" s="23"/>
      <c r="F3" s="23"/>
      <c r="G3" s="23"/>
      <c r="H3" s="1"/>
      <c r="I3" s="1"/>
      <c r="J3" s="1"/>
      <c r="K3" s="1"/>
      <c r="L3" s="1"/>
      <c r="M3" s="1"/>
      <c r="N3" s="14" t="s">
        <v>3</v>
      </c>
    </row>
    <row r="4" spans="1:14" ht="15.75" thickBot="1" x14ac:dyDescent="0.3">
      <c r="A4" s="2"/>
      <c r="B4" s="2"/>
      <c r="C4" s="2"/>
      <c r="D4" s="2"/>
      <c r="E4" s="2"/>
      <c r="F4" s="2"/>
      <c r="G4" s="2"/>
      <c r="H4" s="6"/>
      <c r="I4" s="6"/>
      <c r="J4" s="6"/>
      <c r="K4" s="6"/>
      <c r="L4" s="6"/>
      <c r="M4" s="6"/>
      <c r="N4" s="6"/>
    </row>
    <row r="5" spans="1:14" s="18" customFormat="1" ht="16.5" thickTop="1" thickBot="1" x14ac:dyDescent="0.3">
      <c r="A5" s="16"/>
      <c r="B5" s="16"/>
      <c r="C5" s="16"/>
      <c r="D5" s="16"/>
      <c r="E5" s="16"/>
      <c r="F5" s="16"/>
      <c r="G5" s="16"/>
      <c r="H5" s="17" t="s">
        <v>5</v>
      </c>
      <c r="I5" s="17" t="s">
        <v>6</v>
      </c>
      <c r="J5" s="17" t="s">
        <v>64</v>
      </c>
      <c r="K5" s="17" t="s">
        <v>7</v>
      </c>
      <c r="L5" s="17" t="s">
        <v>8</v>
      </c>
      <c r="M5" s="17" t="s">
        <v>64</v>
      </c>
      <c r="N5" s="17" t="s">
        <v>9</v>
      </c>
    </row>
    <row r="6" spans="1:14" ht="15.75" thickTop="1" x14ac:dyDescent="0.25">
      <c r="A6" s="2"/>
      <c r="B6" s="2" t="s">
        <v>10</v>
      </c>
      <c r="C6" s="2"/>
      <c r="D6" s="2"/>
      <c r="E6" s="2"/>
      <c r="F6" s="2"/>
      <c r="G6" s="2"/>
      <c r="H6" s="7"/>
      <c r="I6" s="7"/>
      <c r="J6" s="7"/>
      <c r="K6" s="7"/>
      <c r="L6" s="7"/>
      <c r="M6" s="7"/>
      <c r="N6" s="7"/>
    </row>
    <row r="7" spans="1:14" x14ac:dyDescent="0.25">
      <c r="A7" s="2"/>
      <c r="B7" s="2"/>
      <c r="C7" s="2"/>
      <c r="D7" s="2" t="s">
        <v>11</v>
      </c>
      <c r="E7" s="2"/>
      <c r="F7" s="2"/>
      <c r="G7" s="2"/>
      <c r="H7" s="7"/>
      <c r="I7" s="7"/>
      <c r="J7" s="7"/>
      <c r="K7" s="7"/>
      <c r="L7" s="7"/>
      <c r="M7" s="7"/>
      <c r="N7" s="7"/>
    </row>
    <row r="8" spans="1:14" x14ac:dyDescent="0.25">
      <c r="A8" s="2"/>
      <c r="B8" s="2"/>
      <c r="C8" s="2"/>
      <c r="D8" s="2"/>
      <c r="E8" s="2" t="s">
        <v>12</v>
      </c>
      <c r="F8" s="2"/>
      <c r="G8" s="2"/>
      <c r="H8" s="7"/>
      <c r="I8" s="7"/>
      <c r="J8" s="7"/>
      <c r="K8" s="7"/>
      <c r="L8" s="7"/>
      <c r="M8" s="7"/>
      <c r="N8" s="7"/>
    </row>
    <row r="9" spans="1:14" x14ac:dyDescent="0.25">
      <c r="A9" s="2"/>
      <c r="B9" s="2"/>
      <c r="C9" s="2"/>
      <c r="D9" s="2"/>
      <c r="E9" s="2"/>
      <c r="F9" s="2" t="s">
        <v>65</v>
      </c>
      <c r="G9" s="2"/>
      <c r="H9" s="7">
        <v>506.16</v>
      </c>
      <c r="I9" s="7">
        <v>625</v>
      </c>
      <c r="J9" s="7">
        <f t="shared" ref="J9:J17" si="0">ROUND((H9-I9),5)</f>
        <v>-118.84</v>
      </c>
      <c r="K9" s="7">
        <v>11171.18</v>
      </c>
      <c r="L9" s="7">
        <v>7500</v>
      </c>
      <c r="M9" s="7">
        <f t="shared" ref="M9:M17" si="1">ROUND((K9-L9),5)</f>
        <v>3671.18</v>
      </c>
      <c r="N9" s="7">
        <v>7500</v>
      </c>
    </row>
    <row r="10" spans="1:14" x14ac:dyDescent="0.25">
      <c r="A10" s="2"/>
      <c r="B10" s="2"/>
      <c r="C10" s="2"/>
      <c r="D10" s="2"/>
      <c r="E10" s="2"/>
      <c r="F10" s="2" t="s">
        <v>66</v>
      </c>
      <c r="G10" s="2"/>
      <c r="H10" s="7">
        <v>780.42</v>
      </c>
      <c r="I10" s="7">
        <v>1021</v>
      </c>
      <c r="J10" s="7">
        <f t="shared" si="0"/>
        <v>-240.58</v>
      </c>
      <c r="K10" s="7">
        <v>50734.04</v>
      </c>
      <c r="L10" s="7">
        <v>55300</v>
      </c>
      <c r="M10" s="7">
        <f t="shared" si="1"/>
        <v>-4565.96</v>
      </c>
      <c r="N10" s="7">
        <v>55300</v>
      </c>
    </row>
    <row r="11" spans="1:14" x14ac:dyDescent="0.25">
      <c r="A11" s="2"/>
      <c r="B11" s="2"/>
      <c r="C11" s="2"/>
      <c r="D11" s="2"/>
      <c r="E11" s="2"/>
      <c r="F11" s="2" t="s">
        <v>67</v>
      </c>
      <c r="G11" s="2"/>
      <c r="H11" s="7">
        <v>83.32</v>
      </c>
      <c r="I11" s="7">
        <v>166.67</v>
      </c>
      <c r="J11" s="7">
        <f t="shared" si="0"/>
        <v>-83.35</v>
      </c>
      <c r="K11" s="7">
        <v>2974.95</v>
      </c>
      <c r="L11" s="7">
        <v>2000</v>
      </c>
      <c r="M11" s="7">
        <f t="shared" si="1"/>
        <v>974.95</v>
      </c>
      <c r="N11" s="7">
        <v>2000</v>
      </c>
    </row>
    <row r="12" spans="1:14" x14ac:dyDescent="0.25">
      <c r="A12" s="2"/>
      <c r="B12" s="2"/>
      <c r="C12" s="2"/>
      <c r="D12" s="2"/>
      <c r="E12" s="2"/>
      <c r="F12" s="2" t="s">
        <v>68</v>
      </c>
      <c r="G12" s="2"/>
      <c r="H12" s="7">
        <v>0</v>
      </c>
      <c r="I12" s="7">
        <v>183.33</v>
      </c>
      <c r="J12" s="7">
        <f t="shared" si="0"/>
        <v>-183.33</v>
      </c>
      <c r="K12" s="7">
        <v>3436.6</v>
      </c>
      <c r="L12" s="7">
        <v>2200</v>
      </c>
      <c r="M12" s="7">
        <f t="shared" si="1"/>
        <v>1236.5999999999999</v>
      </c>
      <c r="N12" s="7">
        <v>2200</v>
      </c>
    </row>
    <row r="13" spans="1:14" x14ac:dyDescent="0.25">
      <c r="A13" s="2"/>
      <c r="B13" s="2"/>
      <c r="C13" s="2"/>
      <c r="D13" s="2"/>
      <c r="E13" s="2"/>
      <c r="F13" s="2" t="s">
        <v>69</v>
      </c>
      <c r="G13" s="2"/>
      <c r="H13" s="7">
        <v>0</v>
      </c>
      <c r="I13" s="7">
        <v>525</v>
      </c>
      <c r="J13" s="7">
        <f t="shared" si="0"/>
        <v>-525</v>
      </c>
      <c r="K13" s="7">
        <v>6000</v>
      </c>
      <c r="L13" s="7">
        <v>6300</v>
      </c>
      <c r="M13" s="7">
        <f t="shared" si="1"/>
        <v>-300</v>
      </c>
      <c r="N13" s="7">
        <v>6300</v>
      </c>
    </row>
    <row r="14" spans="1:14" x14ac:dyDescent="0.25">
      <c r="A14" s="2"/>
      <c r="B14" s="2"/>
      <c r="C14" s="2"/>
      <c r="D14" s="2"/>
      <c r="E14" s="2"/>
      <c r="F14" s="2" t="s">
        <v>13</v>
      </c>
      <c r="G14" s="2"/>
      <c r="H14" s="7">
        <v>135.41999999999999</v>
      </c>
      <c r="I14" s="7">
        <v>420.83</v>
      </c>
      <c r="J14" s="7">
        <f t="shared" si="0"/>
        <v>-285.41000000000003</v>
      </c>
      <c r="K14" s="7">
        <v>9079.65</v>
      </c>
      <c r="L14" s="7">
        <v>9250</v>
      </c>
      <c r="M14" s="7">
        <f t="shared" si="1"/>
        <v>-170.35</v>
      </c>
      <c r="N14" s="7">
        <v>9250</v>
      </c>
    </row>
    <row r="15" spans="1:14" ht="15.75" thickBot="1" x14ac:dyDescent="0.3">
      <c r="A15" s="2"/>
      <c r="B15" s="2"/>
      <c r="C15" s="2"/>
      <c r="D15" s="2"/>
      <c r="E15" s="2"/>
      <c r="F15" s="2" t="s">
        <v>70</v>
      </c>
      <c r="G15" s="2"/>
      <c r="H15" s="8">
        <v>0</v>
      </c>
      <c r="I15" s="8">
        <v>0</v>
      </c>
      <c r="J15" s="8">
        <f t="shared" si="0"/>
        <v>0</v>
      </c>
      <c r="K15" s="8">
        <v>-363.09</v>
      </c>
      <c r="L15" s="8">
        <v>0</v>
      </c>
      <c r="M15" s="8">
        <f t="shared" si="1"/>
        <v>-363.09</v>
      </c>
      <c r="N15" s="8">
        <v>0</v>
      </c>
    </row>
    <row r="16" spans="1:14" x14ac:dyDescent="0.25">
      <c r="A16" s="2"/>
      <c r="B16" s="2"/>
      <c r="C16" s="2"/>
      <c r="D16" s="2"/>
      <c r="E16" s="2" t="s">
        <v>14</v>
      </c>
      <c r="F16" s="2"/>
      <c r="G16" s="2"/>
      <c r="H16" s="7">
        <f>ROUND(SUM(H8:H15),5)</f>
        <v>1505.32</v>
      </c>
      <c r="I16" s="7">
        <f>ROUND(SUM(I8:I15),5)</f>
        <v>2941.83</v>
      </c>
      <c r="J16" s="7">
        <f t="shared" si="0"/>
        <v>-1436.51</v>
      </c>
      <c r="K16" s="7">
        <f>ROUND(SUM(K8:K15),5)</f>
        <v>83033.33</v>
      </c>
      <c r="L16" s="7">
        <f>ROUND(SUM(L8:L15),5)</f>
        <v>82550</v>
      </c>
      <c r="M16" s="7">
        <f t="shared" si="1"/>
        <v>483.33</v>
      </c>
      <c r="N16" s="7">
        <f>ROUND(SUM(N8:N15),5)</f>
        <v>82550</v>
      </c>
    </row>
    <row r="17" spans="1:14" x14ac:dyDescent="0.25">
      <c r="A17" s="2"/>
      <c r="B17" s="2"/>
      <c r="C17" s="2"/>
      <c r="D17" s="2"/>
      <c r="E17" s="2" t="s">
        <v>71</v>
      </c>
      <c r="F17" s="2"/>
      <c r="G17" s="2"/>
      <c r="H17" s="7">
        <v>0</v>
      </c>
      <c r="I17" s="7">
        <v>0</v>
      </c>
      <c r="J17" s="7">
        <f t="shared" si="0"/>
        <v>0</v>
      </c>
      <c r="K17" s="7">
        <v>0</v>
      </c>
      <c r="L17" s="7">
        <v>0</v>
      </c>
      <c r="M17" s="7">
        <f t="shared" si="1"/>
        <v>0</v>
      </c>
      <c r="N17" s="7">
        <v>0</v>
      </c>
    </row>
    <row r="18" spans="1:14" x14ac:dyDescent="0.25">
      <c r="A18" s="2"/>
      <c r="B18" s="2"/>
      <c r="C18" s="2"/>
      <c r="D18" s="2"/>
      <c r="E18" s="2" t="s">
        <v>72</v>
      </c>
      <c r="F18" s="2"/>
      <c r="G18" s="2"/>
      <c r="H18" s="7">
        <v>0</v>
      </c>
      <c r="I18" s="7"/>
      <c r="J18" s="7"/>
      <c r="K18" s="7">
        <v>4301</v>
      </c>
      <c r="L18" s="7"/>
      <c r="M18" s="7"/>
      <c r="N18" s="7"/>
    </row>
    <row r="19" spans="1:14" x14ac:dyDescent="0.25">
      <c r="A19" s="2"/>
      <c r="B19" s="2"/>
      <c r="C19" s="2"/>
      <c r="D19" s="2"/>
      <c r="E19" s="2" t="s">
        <v>15</v>
      </c>
      <c r="F19" s="2"/>
      <c r="G19" s="2"/>
      <c r="H19" s="7"/>
      <c r="I19" s="7"/>
      <c r="J19" s="7"/>
      <c r="K19" s="7"/>
      <c r="L19" s="7"/>
      <c r="M19" s="7"/>
      <c r="N19" s="7"/>
    </row>
    <row r="20" spans="1:14" x14ac:dyDescent="0.25">
      <c r="A20" s="2"/>
      <c r="B20" s="2"/>
      <c r="C20" s="2"/>
      <c r="D20" s="2"/>
      <c r="E20" s="2"/>
      <c r="F20" s="2" t="s">
        <v>73</v>
      </c>
      <c r="G20" s="2"/>
      <c r="H20" s="7">
        <v>0</v>
      </c>
      <c r="I20" s="7">
        <v>0</v>
      </c>
      <c r="J20" s="7">
        <f t="shared" ref="J20:J27" si="2">ROUND((H20-I20),5)</f>
        <v>0</v>
      </c>
      <c r="K20" s="7">
        <v>5151.28</v>
      </c>
      <c r="L20" s="7">
        <v>0</v>
      </c>
      <c r="M20" s="7">
        <f t="shared" ref="M20:M27" si="3">ROUND((K20-L20),5)</f>
        <v>5151.28</v>
      </c>
      <c r="N20" s="7">
        <v>0</v>
      </c>
    </row>
    <row r="21" spans="1:14" x14ac:dyDescent="0.25">
      <c r="A21" s="2"/>
      <c r="B21" s="2"/>
      <c r="C21" s="2"/>
      <c r="D21" s="2"/>
      <c r="E21" s="2"/>
      <c r="F21" s="2" t="s">
        <v>16</v>
      </c>
      <c r="G21" s="2"/>
      <c r="H21" s="7">
        <v>571.91</v>
      </c>
      <c r="I21" s="7">
        <v>0</v>
      </c>
      <c r="J21" s="7">
        <f t="shared" si="2"/>
        <v>571.91</v>
      </c>
      <c r="K21" s="7">
        <v>6144.67</v>
      </c>
      <c r="L21" s="7">
        <v>0</v>
      </c>
      <c r="M21" s="7">
        <f t="shared" si="3"/>
        <v>6144.67</v>
      </c>
      <c r="N21" s="7">
        <v>0</v>
      </c>
    </row>
    <row r="22" spans="1:14" x14ac:dyDescent="0.25">
      <c r="A22" s="2"/>
      <c r="B22" s="2"/>
      <c r="C22" s="2"/>
      <c r="D22" s="2"/>
      <c r="E22" s="2"/>
      <c r="F22" s="2" t="s">
        <v>74</v>
      </c>
      <c r="G22" s="2"/>
      <c r="H22" s="7">
        <v>0.18</v>
      </c>
      <c r="I22" s="7">
        <v>0</v>
      </c>
      <c r="J22" s="7">
        <f t="shared" si="2"/>
        <v>0.18</v>
      </c>
      <c r="K22" s="7">
        <v>0.74</v>
      </c>
      <c r="L22" s="7">
        <v>0</v>
      </c>
      <c r="M22" s="7">
        <f t="shared" si="3"/>
        <v>0.74</v>
      </c>
      <c r="N22" s="7">
        <v>0</v>
      </c>
    </row>
    <row r="23" spans="1:14" x14ac:dyDescent="0.25">
      <c r="A23" s="2"/>
      <c r="B23" s="2"/>
      <c r="C23" s="2"/>
      <c r="D23" s="2"/>
      <c r="E23" s="2"/>
      <c r="F23" s="2" t="s">
        <v>17</v>
      </c>
      <c r="G23" s="2"/>
      <c r="H23" s="7">
        <v>3141.09</v>
      </c>
      <c r="I23" s="7">
        <v>0</v>
      </c>
      <c r="J23" s="7">
        <f t="shared" si="2"/>
        <v>3141.09</v>
      </c>
      <c r="K23" s="7">
        <v>7303.07</v>
      </c>
      <c r="L23" s="7">
        <v>0</v>
      </c>
      <c r="M23" s="7">
        <f t="shared" si="3"/>
        <v>7303.07</v>
      </c>
      <c r="N23" s="7">
        <v>0</v>
      </c>
    </row>
    <row r="24" spans="1:14" ht="15.75" thickBot="1" x14ac:dyDescent="0.3">
      <c r="A24" s="2"/>
      <c r="B24" s="2"/>
      <c r="C24" s="2"/>
      <c r="D24" s="2"/>
      <c r="E24" s="2"/>
      <c r="F24" s="2" t="s">
        <v>75</v>
      </c>
      <c r="G24" s="2"/>
      <c r="H24" s="9">
        <v>0</v>
      </c>
      <c r="I24" s="9">
        <v>0</v>
      </c>
      <c r="J24" s="9">
        <f t="shared" si="2"/>
        <v>0</v>
      </c>
      <c r="K24" s="9">
        <v>0</v>
      </c>
      <c r="L24" s="9">
        <v>0</v>
      </c>
      <c r="M24" s="9">
        <f t="shared" si="3"/>
        <v>0</v>
      </c>
      <c r="N24" s="9">
        <v>0</v>
      </c>
    </row>
    <row r="25" spans="1:14" ht="15.75" thickBot="1" x14ac:dyDescent="0.3">
      <c r="A25" s="2"/>
      <c r="B25" s="2"/>
      <c r="C25" s="2"/>
      <c r="D25" s="2"/>
      <c r="E25" s="2" t="s">
        <v>18</v>
      </c>
      <c r="F25" s="2"/>
      <c r="G25" s="2"/>
      <c r="H25" s="10">
        <f>ROUND(SUM(H19:H24),5)</f>
        <v>3713.18</v>
      </c>
      <c r="I25" s="10">
        <f>ROUND(SUM(I19:I24),5)</f>
        <v>0</v>
      </c>
      <c r="J25" s="10">
        <f t="shared" si="2"/>
        <v>3713.18</v>
      </c>
      <c r="K25" s="10">
        <f>ROUND(SUM(K19:K24),5)</f>
        <v>18599.759999999998</v>
      </c>
      <c r="L25" s="10">
        <f>ROUND(SUM(L19:L24),5)</f>
        <v>0</v>
      </c>
      <c r="M25" s="10">
        <f t="shared" si="3"/>
        <v>18599.759999999998</v>
      </c>
      <c r="N25" s="10">
        <f>ROUND(SUM(N19:N24),5)</f>
        <v>0</v>
      </c>
    </row>
    <row r="26" spans="1:14" ht="15.75" thickBot="1" x14ac:dyDescent="0.3">
      <c r="A26" s="2"/>
      <c r="B26" s="2"/>
      <c r="C26" s="2"/>
      <c r="D26" s="2" t="s">
        <v>19</v>
      </c>
      <c r="E26" s="2"/>
      <c r="F26" s="2"/>
      <c r="G26" s="2"/>
      <c r="H26" s="11">
        <f>ROUND(H7+SUM(H16:H18)+H25,5)</f>
        <v>5218.5</v>
      </c>
      <c r="I26" s="11">
        <f>ROUND(I7+SUM(I16:I18)+I25,5)</f>
        <v>2941.83</v>
      </c>
      <c r="J26" s="11">
        <f t="shared" si="2"/>
        <v>2276.67</v>
      </c>
      <c r="K26" s="11">
        <f>ROUND(K7+SUM(K16:K18)+K25,5)</f>
        <v>105934.09</v>
      </c>
      <c r="L26" s="11">
        <f>ROUND(L7+SUM(L16:L18)+L25,5)</f>
        <v>82550</v>
      </c>
      <c r="M26" s="11">
        <f t="shared" si="3"/>
        <v>23384.09</v>
      </c>
      <c r="N26" s="11">
        <f>ROUND(N7+SUM(N16:N18)+N25,5)</f>
        <v>82550</v>
      </c>
    </row>
    <row r="27" spans="1:14" x14ac:dyDescent="0.25">
      <c r="A27" s="2"/>
      <c r="B27" s="2"/>
      <c r="C27" s="2" t="s">
        <v>20</v>
      </c>
      <c r="D27" s="2"/>
      <c r="E27" s="2"/>
      <c r="F27" s="2"/>
      <c r="G27" s="2"/>
      <c r="H27" s="7">
        <f>H26</f>
        <v>5218.5</v>
      </c>
      <c r="I27" s="7">
        <f>I26</f>
        <v>2941.83</v>
      </c>
      <c r="J27" s="7">
        <f t="shared" si="2"/>
        <v>2276.67</v>
      </c>
      <c r="K27" s="7">
        <f>K26</f>
        <v>105934.09</v>
      </c>
      <c r="L27" s="7">
        <f>L26</f>
        <v>82550</v>
      </c>
      <c r="M27" s="7">
        <f t="shared" si="3"/>
        <v>23384.09</v>
      </c>
      <c r="N27" s="7">
        <f>N26</f>
        <v>82550</v>
      </c>
    </row>
    <row r="28" spans="1:14" x14ac:dyDescent="0.25">
      <c r="A28" s="2"/>
      <c r="B28" s="2"/>
      <c r="C28" s="2"/>
      <c r="D28" s="2" t="s">
        <v>76</v>
      </c>
      <c r="E28" s="2"/>
      <c r="F28" s="2"/>
      <c r="G28" s="2"/>
      <c r="H28" s="7"/>
      <c r="I28" s="7"/>
      <c r="J28" s="7"/>
      <c r="K28" s="7"/>
      <c r="L28" s="7"/>
      <c r="M28" s="7"/>
      <c r="N28" s="7"/>
    </row>
    <row r="29" spans="1:14" x14ac:dyDescent="0.25">
      <c r="A29" s="2"/>
      <c r="B29" s="2"/>
      <c r="C29" s="2"/>
      <c r="D29" s="2"/>
      <c r="E29" s="2" t="s">
        <v>77</v>
      </c>
      <c r="F29" s="2"/>
      <c r="G29" s="2"/>
      <c r="H29" s="7">
        <v>0</v>
      </c>
      <c r="I29" s="7">
        <v>16.670000000000002</v>
      </c>
      <c r="J29" s="7">
        <f>ROUND((H29-I29),5)</f>
        <v>-16.670000000000002</v>
      </c>
      <c r="K29" s="7">
        <v>362.5</v>
      </c>
      <c r="L29" s="7">
        <v>200</v>
      </c>
      <c r="M29" s="7">
        <f>ROUND((K29-L29),5)</f>
        <v>162.5</v>
      </c>
      <c r="N29" s="7">
        <v>200</v>
      </c>
    </row>
    <row r="30" spans="1:14" x14ac:dyDescent="0.25">
      <c r="A30" s="2"/>
      <c r="B30" s="2"/>
      <c r="C30" s="2"/>
      <c r="D30" s="2"/>
      <c r="E30" s="2" t="s">
        <v>78</v>
      </c>
      <c r="F30" s="2"/>
      <c r="G30" s="2"/>
      <c r="H30" s="7"/>
      <c r="I30" s="7"/>
      <c r="J30" s="7"/>
      <c r="K30" s="7"/>
      <c r="L30" s="7"/>
      <c r="M30" s="7"/>
      <c r="N30" s="7"/>
    </row>
    <row r="31" spans="1:14" x14ac:dyDescent="0.25">
      <c r="A31" s="2"/>
      <c r="B31" s="2"/>
      <c r="C31" s="2"/>
      <c r="D31" s="2"/>
      <c r="E31" s="2"/>
      <c r="F31" s="2" t="s">
        <v>79</v>
      </c>
      <c r="G31" s="2"/>
      <c r="H31" s="7"/>
      <c r="I31" s="7"/>
      <c r="J31" s="7"/>
      <c r="K31" s="7"/>
      <c r="L31" s="7"/>
      <c r="M31" s="7"/>
      <c r="N31" s="7"/>
    </row>
    <row r="32" spans="1:14" x14ac:dyDescent="0.25">
      <c r="A32" s="2"/>
      <c r="B32" s="2"/>
      <c r="C32" s="2"/>
      <c r="D32" s="2"/>
      <c r="E32" s="2"/>
      <c r="F32" s="2"/>
      <c r="G32" s="2" t="s">
        <v>80</v>
      </c>
      <c r="H32" s="7">
        <v>765</v>
      </c>
      <c r="I32" s="7">
        <v>766.67</v>
      </c>
      <c r="J32" s="7">
        <f>ROUND((H32-I32),5)</f>
        <v>-1.67</v>
      </c>
      <c r="K32" s="7">
        <v>9180</v>
      </c>
      <c r="L32" s="7">
        <v>9200</v>
      </c>
      <c r="M32" s="7">
        <f>ROUND((K32-L32),5)</f>
        <v>-20</v>
      </c>
      <c r="N32" s="7">
        <v>9200</v>
      </c>
    </row>
    <row r="33" spans="1:14" ht="15.75" thickBot="1" x14ac:dyDescent="0.3">
      <c r="A33" s="2"/>
      <c r="B33" s="2"/>
      <c r="C33" s="2"/>
      <c r="D33" s="2"/>
      <c r="E33" s="2"/>
      <c r="F33" s="2"/>
      <c r="G33" s="2" t="s">
        <v>81</v>
      </c>
      <c r="H33" s="8">
        <v>0</v>
      </c>
      <c r="I33" s="8">
        <v>16.670000000000002</v>
      </c>
      <c r="J33" s="8">
        <f>ROUND((H33-I33),5)</f>
        <v>-16.670000000000002</v>
      </c>
      <c r="K33" s="8">
        <v>150</v>
      </c>
      <c r="L33" s="8">
        <v>200</v>
      </c>
      <c r="M33" s="8">
        <f>ROUND((K33-L33),5)</f>
        <v>-50</v>
      </c>
      <c r="N33" s="8">
        <v>200</v>
      </c>
    </row>
    <row r="34" spans="1:14" x14ac:dyDescent="0.25">
      <c r="A34" s="2"/>
      <c r="B34" s="2"/>
      <c r="C34" s="2"/>
      <c r="D34" s="2"/>
      <c r="E34" s="2"/>
      <c r="F34" s="2" t="s">
        <v>82</v>
      </c>
      <c r="G34" s="2"/>
      <c r="H34" s="7">
        <f>ROUND(SUM(H31:H33),5)</f>
        <v>765</v>
      </c>
      <c r="I34" s="7">
        <f>ROUND(SUM(I31:I33),5)</f>
        <v>783.34</v>
      </c>
      <c r="J34" s="7">
        <f>ROUND((H34-I34),5)</f>
        <v>-18.34</v>
      </c>
      <c r="K34" s="7">
        <f>ROUND(SUM(K31:K33),5)</f>
        <v>9330</v>
      </c>
      <c r="L34" s="7">
        <f>ROUND(SUM(L31:L33),5)</f>
        <v>9400</v>
      </c>
      <c r="M34" s="7">
        <f>ROUND((K34-L34),5)</f>
        <v>-70</v>
      </c>
      <c r="N34" s="7">
        <f>ROUND(SUM(N31:N33),5)</f>
        <v>9400</v>
      </c>
    </row>
    <row r="35" spans="1:14" x14ac:dyDescent="0.25">
      <c r="A35" s="2"/>
      <c r="B35" s="2"/>
      <c r="C35" s="2"/>
      <c r="D35" s="2"/>
      <c r="E35" s="2"/>
      <c r="F35" s="2" t="s">
        <v>83</v>
      </c>
      <c r="G35" s="2"/>
      <c r="H35" s="7">
        <v>121.08</v>
      </c>
      <c r="I35" s="7">
        <v>125</v>
      </c>
      <c r="J35" s="7">
        <f>ROUND((H35-I35),5)</f>
        <v>-3.92</v>
      </c>
      <c r="K35" s="7">
        <v>1410.85</v>
      </c>
      <c r="L35" s="7">
        <v>1500</v>
      </c>
      <c r="M35" s="7">
        <f>ROUND((K35-L35),5)</f>
        <v>-89.15</v>
      </c>
      <c r="N35" s="7">
        <v>1500</v>
      </c>
    </row>
    <row r="36" spans="1:14" x14ac:dyDescent="0.25">
      <c r="A36" s="2"/>
      <c r="B36" s="2"/>
      <c r="C36" s="2"/>
      <c r="D36" s="2"/>
      <c r="E36" s="2"/>
      <c r="F36" s="2" t="s">
        <v>84</v>
      </c>
      <c r="G36" s="2"/>
      <c r="H36" s="7"/>
      <c r="I36" s="7"/>
      <c r="J36" s="7"/>
      <c r="K36" s="7"/>
      <c r="L36" s="7"/>
      <c r="M36" s="7"/>
      <c r="N36" s="7"/>
    </row>
    <row r="37" spans="1:14" x14ac:dyDescent="0.25">
      <c r="A37" s="2"/>
      <c r="B37" s="2"/>
      <c r="C37" s="2"/>
      <c r="D37" s="2"/>
      <c r="E37" s="2"/>
      <c r="F37" s="2"/>
      <c r="G37" s="2" t="s">
        <v>85</v>
      </c>
      <c r="H37" s="7">
        <v>19.59</v>
      </c>
      <c r="I37" s="7">
        <v>4.17</v>
      </c>
      <c r="J37" s="7">
        <f>ROUND((H37-I37),5)</f>
        <v>15.42</v>
      </c>
      <c r="K37" s="7">
        <v>19.59</v>
      </c>
      <c r="L37" s="7">
        <v>50</v>
      </c>
      <c r="M37" s="7">
        <f>ROUND((K37-L37),5)</f>
        <v>-30.41</v>
      </c>
      <c r="N37" s="7">
        <v>50</v>
      </c>
    </row>
    <row r="38" spans="1:14" ht="15.75" thickBot="1" x14ac:dyDescent="0.3">
      <c r="A38" s="2"/>
      <c r="B38" s="2"/>
      <c r="C38" s="2"/>
      <c r="D38" s="2"/>
      <c r="E38" s="2"/>
      <c r="F38" s="2"/>
      <c r="G38" s="2" t="s">
        <v>86</v>
      </c>
      <c r="H38" s="8">
        <v>-8.25</v>
      </c>
      <c r="I38" s="8">
        <v>291.67</v>
      </c>
      <c r="J38" s="8">
        <f>ROUND((H38-I38),5)</f>
        <v>-299.92</v>
      </c>
      <c r="K38" s="8">
        <v>304.69</v>
      </c>
      <c r="L38" s="8">
        <v>3500</v>
      </c>
      <c r="M38" s="8">
        <f>ROUND((K38-L38),5)</f>
        <v>-3195.31</v>
      </c>
      <c r="N38" s="8">
        <v>3500</v>
      </c>
    </row>
    <row r="39" spans="1:14" x14ac:dyDescent="0.25">
      <c r="A39" s="2"/>
      <c r="B39" s="2"/>
      <c r="C39" s="2"/>
      <c r="D39" s="2"/>
      <c r="E39" s="2"/>
      <c r="F39" s="2" t="s">
        <v>87</v>
      </c>
      <c r="G39" s="2"/>
      <c r="H39" s="7">
        <f>ROUND(SUM(H36:H38),5)</f>
        <v>11.34</v>
      </c>
      <c r="I39" s="7">
        <f>ROUND(SUM(I36:I38),5)</f>
        <v>295.83999999999997</v>
      </c>
      <c r="J39" s="7">
        <f>ROUND((H39-I39),5)</f>
        <v>-284.5</v>
      </c>
      <c r="K39" s="7">
        <f>ROUND(SUM(K36:K38),5)</f>
        <v>324.27999999999997</v>
      </c>
      <c r="L39" s="7">
        <f>ROUND(SUM(L36:L38),5)</f>
        <v>3550</v>
      </c>
      <c r="M39" s="7">
        <f>ROUND((K39-L39),5)</f>
        <v>-3225.72</v>
      </c>
      <c r="N39" s="7">
        <f>ROUND(SUM(N36:N38),5)</f>
        <v>3550</v>
      </c>
    </row>
    <row r="40" spans="1:14" x14ac:dyDescent="0.25">
      <c r="A40" s="2"/>
      <c r="B40" s="2"/>
      <c r="C40" s="2"/>
      <c r="D40" s="2"/>
      <c r="E40" s="2"/>
      <c r="F40" s="2" t="s">
        <v>88</v>
      </c>
      <c r="G40" s="2"/>
      <c r="H40" s="7">
        <v>300</v>
      </c>
      <c r="I40" s="7">
        <v>100</v>
      </c>
      <c r="J40" s="7">
        <f>ROUND((H40-I40),5)</f>
        <v>200</v>
      </c>
      <c r="K40" s="7">
        <v>1020</v>
      </c>
      <c r="L40" s="7">
        <v>1200</v>
      </c>
      <c r="M40" s="7">
        <f>ROUND((K40-L40),5)</f>
        <v>-180</v>
      </c>
      <c r="N40" s="7">
        <v>1200</v>
      </c>
    </row>
    <row r="41" spans="1:14" x14ac:dyDescent="0.25">
      <c r="A41" s="2"/>
      <c r="B41" s="2"/>
      <c r="C41" s="2"/>
      <c r="D41" s="2"/>
      <c r="E41" s="2"/>
      <c r="F41" s="2" t="s">
        <v>89</v>
      </c>
      <c r="G41" s="2"/>
      <c r="H41" s="7">
        <v>0</v>
      </c>
      <c r="I41" s="7">
        <v>20.83</v>
      </c>
      <c r="J41" s="7">
        <f>ROUND((H41-I41),5)</f>
        <v>-20.83</v>
      </c>
      <c r="K41" s="7">
        <v>251</v>
      </c>
      <c r="L41" s="7">
        <v>250</v>
      </c>
      <c r="M41" s="7">
        <f>ROUND((K41-L41),5)</f>
        <v>1</v>
      </c>
      <c r="N41" s="7">
        <v>250</v>
      </c>
    </row>
    <row r="42" spans="1:14" x14ac:dyDescent="0.25">
      <c r="A42" s="2"/>
      <c r="B42" s="2"/>
      <c r="C42" s="2"/>
      <c r="D42" s="2"/>
      <c r="E42" s="2"/>
      <c r="F42" s="2" t="s">
        <v>90</v>
      </c>
      <c r="G42" s="2"/>
      <c r="H42" s="7"/>
      <c r="I42" s="7"/>
      <c r="J42" s="7"/>
      <c r="K42" s="7"/>
      <c r="L42" s="7"/>
      <c r="M42" s="7"/>
      <c r="N42" s="7"/>
    </row>
    <row r="43" spans="1:14" x14ac:dyDescent="0.25">
      <c r="A43" s="2"/>
      <c r="B43" s="2"/>
      <c r="C43" s="2"/>
      <c r="D43" s="2"/>
      <c r="E43" s="2"/>
      <c r="F43" s="2"/>
      <c r="G43" s="2" t="s">
        <v>91</v>
      </c>
      <c r="H43" s="7">
        <v>0</v>
      </c>
      <c r="I43" s="7">
        <v>91.67</v>
      </c>
      <c r="J43" s="7">
        <f>ROUND((H43-I43),5)</f>
        <v>-91.67</v>
      </c>
      <c r="K43" s="7">
        <v>956</v>
      </c>
      <c r="L43" s="7">
        <v>1100</v>
      </c>
      <c r="M43" s="7">
        <f>ROUND((K43-L43),5)</f>
        <v>-144</v>
      </c>
      <c r="N43" s="7">
        <v>1100</v>
      </c>
    </row>
    <row r="44" spans="1:14" x14ac:dyDescent="0.25">
      <c r="A44" s="2"/>
      <c r="B44" s="2"/>
      <c r="C44" s="2"/>
      <c r="D44" s="2"/>
      <c r="E44" s="2"/>
      <c r="F44" s="2"/>
      <c r="G44" s="2" t="s">
        <v>92</v>
      </c>
      <c r="H44" s="7">
        <v>0</v>
      </c>
      <c r="I44" s="7">
        <v>66.67</v>
      </c>
      <c r="J44" s="7">
        <f>ROUND((H44-I44),5)</f>
        <v>-66.67</v>
      </c>
      <c r="K44" s="7">
        <v>566</v>
      </c>
      <c r="L44" s="7">
        <v>800</v>
      </c>
      <c r="M44" s="7">
        <f>ROUND((K44-L44),5)</f>
        <v>-234</v>
      </c>
      <c r="N44" s="7">
        <v>800</v>
      </c>
    </row>
    <row r="45" spans="1:14" ht="15.75" thickBot="1" x14ac:dyDescent="0.3">
      <c r="A45" s="2"/>
      <c r="B45" s="2"/>
      <c r="C45" s="2"/>
      <c r="D45" s="2"/>
      <c r="E45" s="2"/>
      <c r="F45" s="2"/>
      <c r="G45" s="2" t="s">
        <v>93</v>
      </c>
      <c r="H45" s="8">
        <v>0</v>
      </c>
      <c r="I45" s="8">
        <v>16.670000000000002</v>
      </c>
      <c r="J45" s="8">
        <f>ROUND((H45-I45),5)</f>
        <v>-16.670000000000002</v>
      </c>
      <c r="K45" s="8">
        <v>0</v>
      </c>
      <c r="L45" s="8">
        <v>200</v>
      </c>
      <c r="M45" s="8">
        <f>ROUND((K45-L45),5)</f>
        <v>-200</v>
      </c>
      <c r="N45" s="8">
        <v>200</v>
      </c>
    </row>
    <row r="46" spans="1:14" x14ac:dyDescent="0.25">
      <c r="A46" s="2"/>
      <c r="B46" s="2"/>
      <c r="C46" s="2"/>
      <c r="D46" s="2"/>
      <c r="E46" s="2"/>
      <c r="F46" s="2" t="s">
        <v>94</v>
      </c>
      <c r="G46" s="2"/>
      <c r="H46" s="7">
        <f>ROUND(SUM(H42:H45),5)</f>
        <v>0</v>
      </c>
      <c r="I46" s="7">
        <f>ROUND(SUM(I42:I45),5)</f>
        <v>175.01</v>
      </c>
      <c r="J46" s="7">
        <f>ROUND((H46-I46),5)</f>
        <v>-175.01</v>
      </c>
      <c r="K46" s="7">
        <f>ROUND(SUM(K42:K45),5)</f>
        <v>1522</v>
      </c>
      <c r="L46" s="7">
        <f>ROUND(SUM(L42:L45),5)</f>
        <v>2100</v>
      </c>
      <c r="M46" s="7">
        <f>ROUND((K46-L46),5)</f>
        <v>-578</v>
      </c>
      <c r="N46" s="7">
        <f>ROUND(SUM(N42:N45),5)</f>
        <v>2100</v>
      </c>
    </row>
    <row r="47" spans="1:14" x14ac:dyDescent="0.25">
      <c r="A47" s="2"/>
      <c r="B47" s="2"/>
      <c r="C47" s="2"/>
      <c r="D47" s="2"/>
      <c r="E47" s="2"/>
      <c r="F47" s="2" t="s">
        <v>95</v>
      </c>
      <c r="G47" s="2"/>
      <c r="H47" s="7"/>
      <c r="I47" s="7"/>
      <c r="J47" s="7"/>
      <c r="K47" s="7"/>
      <c r="L47" s="7"/>
      <c r="M47" s="7"/>
      <c r="N47" s="7"/>
    </row>
    <row r="48" spans="1:14" x14ac:dyDescent="0.25">
      <c r="A48" s="2"/>
      <c r="B48" s="2"/>
      <c r="C48" s="2"/>
      <c r="D48" s="2"/>
      <c r="E48" s="2"/>
      <c r="F48" s="2"/>
      <c r="G48" s="2" t="s">
        <v>96</v>
      </c>
      <c r="H48" s="7">
        <v>0</v>
      </c>
      <c r="I48" s="7">
        <v>20.83</v>
      </c>
      <c r="J48" s="7">
        <f t="shared" ref="J48:J58" si="4">ROUND((H48-I48),5)</f>
        <v>-20.83</v>
      </c>
      <c r="K48" s="7">
        <v>0</v>
      </c>
      <c r="L48" s="7">
        <v>250</v>
      </c>
      <c r="M48" s="7">
        <f t="shared" ref="M48:M58" si="5">ROUND((K48-L48),5)</f>
        <v>-250</v>
      </c>
      <c r="N48" s="7">
        <v>250</v>
      </c>
    </row>
    <row r="49" spans="1:14" ht="15.75" thickBot="1" x14ac:dyDescent="0.3">
      <c r="A49" s="2"/>
      <c r="B49" s="2"/>
      <c r="C49" s="2"/>
      <c r="D49" s="2"/>
      <c r="E49" s="2"/>
      <c r="F49" s="2"/>
      <c r="G49" s="2" t="s">
        <v>97</v>
      </c>
      <c r="H49" s="8">
        <v>0</v>
      </c>
      <c r="I49" s="8">
        <v>58.33</v>
      </c>
      <c r="J49" s="8">
        <f t="shared" si="4"/>
        <v>-58.33</v>
      </c>
      <c r="K49" s="8">
        <v>174.35</v>
      </c>
      <c r="L49" s="8">
        <v>700</v>
      </c>
      <c r="M49" s="8">
        <f t="shared" si="5"/>
        <v>-525.65</v>
      </c>
      <c r="N49" s="8">
        <v>700</v>
      </c>
    </row>
    <row r="50" spans="1:14" x14ac:dyDescent="0.25">
      <c r="A50" s="2"/>
      <c r="B50" s="2"/>
      <c r="C50" s="2"/>
      <c r="D50" s="2"/>
      <c r="E50" s="2"/>
      <c r="F50" s="2" t="s">
        <v>98</v>
      </c>
      <c r="G50" s="2"/>
      <c r="H50" s="7">
        <f>ROUND(SUM(H47:H49),5)</f>
        <v>0</v>
      </c>
      <c r="I50" s="7">
        <f>ROUND(SUM(I47:I49),5)</f>
        <v>79.16</v>
      </c>
      <c r="J50" s="7">
        <f t="shared" si="4"/>
        <v>-79.16</v>
      </c>
      <c r="K50" s="7">
        <f>ROUND(SUM(K47:K49),5)</f>
        <v>174.35</v>
      </c>
      <c r="L50" s="7">
        <f>ROUND(SUM(L47:L49),5)</f>
        <v>950</v>
      </c>
      <c r="M50" s="7">
        <f t="shared" si="5"/>
        <v>-775.65</v>
      </c>
      <c r="N50" s="7">
        <f>ROUND(SUM(N47:N49),5)</f>
        <v>950</v>
      </c>
    </row>
    <row r="51" spans="1:14" x14ac:dyDescent="0.25">
      <c r="A51" s="2"/>
      <c r="B51" s="2"/>
      <c r="C51" s="2"/>
      <c r="D51" s="2"/>
      <c r="E51" s="2"/>
      <c r="F51" s="2" t="s">
        <v>99</v>
      </c>
      <c r="G51" s="2"/>
      <c r="H51" s="7">
        <v>0</v>
      </c>
      <c r="I51" s="7">
        <v>0</v>
      </c>
      <c r="J51" s="7">
        <f t="shared" si="4"/>
        <v>0</v>
      </c>
      <c r="K51" s="7">
        <v>0</v>
      </c>
      <c r="L51" s="7">
        <v>0</v>
      </c>
      <c r="M51" s="7">
        <f t="shared" si="5"/>
        <v>0</v>
      </c>
      <c r="N51" s="7">
        <v>0</v>
      </c>
    </row>
    <row r="52" spans="1:14" x14ac:dyDescent="0.25">
      <c r="A52" s="2"/>
      <c r="B52" s="2"/>
      <c r="C52" s="2"/>
      <c r="D52" s="2"/>
      <c r="E52" s="2"/>
      <c r="F52" s="2" t="s">
        <v>100</v>
      </c>
      <c r="G52" s="2"/>
      <c r="H52" s="7">
        <v>0</v>
      </c>
      <c r="I52" s="7">
        <v>83.33</v>
      </c>
      <c r="J52" s="7">
        <f t="shared" si="4"/>
        <v>-83.33</v>
      </c>
      <c r="K52" s="7">
        <v>289.93</v>
      </c>
      <c r="L52" s="7">
        <v>1000</v>
      </c>
      <c r="M52" s="7">
        <f t="shared" si="5"/>
        <v>-710.07</v>
      </c>
      <c r="N52" s="7">
        <v>1000</v>
      </c>
    </row>
    <row r="53" spans="1:14" x14ac:dyDescent="0.25">
      <c r="A53" s="2"/>
      <c r="B53" s="2"/>
      <c r="C53" s="2"/>
      <c r="D53" s="2"/>
      <c r="E53" s="2"/>
      <c r="F53" s="2" t="s">
        <v>101</v>
      </c>
      <c r="G53" s="2"/>
      <c r="H53" s="7">
        <v>0</v>
      </c>
      <c r="I53" s="7">
        <v>25</v>
      </c>
      <c r="J53" s="7">
        <f t="shared" si="4"/>
        <v>-25</v>
      </c>
      <c r="K53" s="7">
        <v>50</v>
      </c>
      <c r="L53" s="7">
        <v>300</v>
      </c>
      <c r="M53" s="7">
        <f t="shared" si="5"/>
        <v>-250</v>
      </c>
      <c r="N53" s="7">
        <v>300</v>
      </c>
    </row>
    <row r="54" spans="1:14" x14ac:dyDescent="0.25">
      <c r="A54" s="2"/>
      <c r="B54" s="2"/>
      <c r="C54" s="2"/>
      <c r="D54" s="2"/>
      <c r="E54" s="2"/>
      <c r="F54" s="2" t="s">
        <v>102</v>
      </c>
      <c r="G54" s="2"/>
      <c r="H54" s="7">
        <v>0</v>
      </c>
      <c r="I54" s="7">
        <v>4.17</v>
      </c>
      <c r="J54" s="7">
        <f t="shared" si="4"/>
        <v>-4.17</v>
      </c>
      <c r="K54" s="7">
        <v>60.5</v>
      </c>
      <c r="L54" s="7">
        <v>50</v>
      </c>
      <c r="M54" s="7">
        <f t="shared" si="5"/>
        <v>10.5</v>
      </c>
      <c r="N54" s="7">
        <v>50</v>
      </c>
    </row>
    <row r="55" spans="1:14" x14ac:dyDescent="0.25">
      <c r="A55" s="2"/>
      <c r="B55" s="2"/>
      <c r="C55" s="2"/>
      <c r="D55" s="2"/>
      <c r="E55" s="2"/>
      <c r="F55" s="2" t="s">
        <v>103</v>
      </c>
      <c r="G55" s="2"/>
      <c r="H55" s="7">
        <v>0</v>
      </c>
      <c r="I55" s="7">
        <v>16.670000000000002</v>
      </c>
      <c r="J55" s="7">
        <f t="shared" si="4"/>
        <v>-16.670000000000002</v>
      </c>
      <c r="K55" s="7">
        <v>0</v>
      </c>
      <c r="L55" s="7">
        <v>200</v>
      </c>
      <c r="M55" s="7">
        <f t="shared" si="5"/>
        <v>-200</v>
      </c>
      <c r="N55" s="7">
        <v>200</v>
      </c>
    </row>
    <row r="56" spans="1:14" x14ac:dyDescent="0.25">
      <c r="A56" s="2"/>
      <c r="B56" s="2"/>
      <c r="C56" s="2"/>
      <c r="D56" s="2"/>
      <c r="E56" s="2"/>
      <c r="F56" s="2" t="s">
        <v>104</v>
      </c>
      <c r="G56" s="2"/>
      <c r="H56" s="7">
        <v>0</v>
      </c>
      <c r="I56" s="7">
        <v>0</v>
      </c>
      <c r="J56" s="7">
        <f t="shared" si="4"/>
        <v>0</v>
      </c>
      <c r="K56" s="7">
        <v>0</v>
      </c>
      <c r="L56" s="7">
        <v>0</v>
      </c>
      <c r="M56" s="7">
        <f t="shared" si="5"/>
        <v>0</v>
      </c>
      <c r="N56" s="7">
        <v>0</v>
      </c>
    </row>
    <row r="57" spans="1:14" x14ac:dyDescent="0.25">
      <c r="A57" s="2"/>
      <c r="B57" s="2"/>
      <c r="C57" s="2"/>
      <c r="D57" s="2"/>
      <c r="E57" s="2"/>
      <c r="F57" s="2" t="s">
        <v>105</v>
      </c>
      <c r="G57" s="2"/>
      <c r="H57" s="7">
        <v>0</v>
      </c>
      <c r="I57" s="7">
        <v>0</v>
      </c>
      <c r="J57" s="7">
        <f t="shared" si="4"/>
        <v>0</v>
      </c>
      <c r="K57" s="7">
        <v>147</v>
      </c>
      <c r="L57" s="7">
        <v>0</v>
      </c>
      <c r="M57" s="7">
        <f t="shared" si="5"/>
        <v>147</v>
      </c>
      <c r="N57" s="7">
        <v>0</v>
      </c>
    </row>
    <row r="58" spans="1:14" x14ac:dyDescent="0.25">
      <c r="A58" s="2"/>
      <c r="B58" s="2"/>
      <c r="C58" s="2"/>
      <c r="D58" s="2"/>
      <c r="E58" s="2"/>
      <c r="F58" s="2" t="s">
        <v>106</v>
      </c>
      <c r="G58" s="2"/>
      <c r="H58" s="7">
        <v>68.489999999999995</v>
      </c>
      <c r="I58" s="7">
        <v>58.33</v>
      </c>
      <c r="J58" s="7">
        <f t="shared" si="4"/>
        <v>10.16</v>
      </c>
      <c r="K58" s="7">
        <v>789.62</v>
      </c>
      <c r="L58" s="7">
        <v>700</v>
      </c>
      <c r="M58" s="7">
        <f t="shared" si="5"/>
        <v>89.62</v>
      </c>
      <c r="N58" s="7">
        <v>700</v>
      </c>
    </row>
    <row r="59" spans="1:14" x14ac:dyDescent="0.25">
      <c r="A59" s="2"/>
      <c r="B59" s="2"/>
      <c r="C59" s="2"/>
      <c r="D59" s="2"/>
      <c r="E59" s="2"/>
      <c r="F59" s="2" t="s">
        <v>107</v>
      </c>
      <c r="G59" s="2"/>
      <c r="H59" s="7"/>
      <c r="I59" s="7"/>
      <c r="J59" s="7"/>
      <c r="K59" s="7"/>
      <c r="L59" s="7"/>
      <c r="M59" s="7"/>
      <c r="N59" s="7"/>
    </row>
    <row r="60" spans="1:14" x14ac:dyDescent="0.25">
      <c r="A60" s="2"/>
      <c r="B60" s="2"/>
      <c r="C60" s="2"/>
      <c r="D60" s="2"/>
      <c r="E60" s="2"/>
      <c r="F60" s="2"/>
      <c r="G60" s="2" t="s">
        <v>108</v>
      </c>
      <c r="H60" s="7">
        <v>0</v>
      </c>
      <c r="I60" s="7">
        <v>0</v>
      </c>
      <c r="J60" s="7">
        <f>ROUND((H60-I60),5)</f>
        <v>0</v>
      </c>
      <c r="K60" s="7">
        <v>500</v>
      </c>
      <c r="L60" s="7">
        <v>0</v>
      </c>
      <c r="M60" s="7">
        <f>ROUND((K60-L60),5)</f>
        <v>500</v>
      </c>
      <c r="N60" s="7">
        <v>0</v>
      </c>
    </row>
    <row r="61" spans="1:14" ht="15.75" thickBot="1" x14ac:dyDescent="0.3">
      <c r="A61" s="2"/>
      <c r="B61" s="2"/>
      <c r="C61" s="2"/>
      <c r="D61" s="2"/>
      <c r="E61" s="2"/>
      <c r="F61" s="2"/>
      <c r="G61" s="2" t="s">
        <v>109</v>
      </c>
      <c r="H61" s="9">
        <v>0</v>
      </c>
      <c r="I61" s="9">
        <v>0</v>
      </c>
      <c r="J61" s="9">
        <f>ROUND((H61-I61),5)</f>
        <v>0</v>
      </c>
      <c r="K61" s="9">
        <v>0</v>
      </c>
      <c r="L61" s="9">
        <v>0</v>
      </c>
      <c r="M61" s="9">
        <f>ROUND((K61-L61),5)</f>
        <v>0</v>
      </c>
      <c r="N61" s="9">
        <v>0</v>
      </c>
    </row>
    <row r="62" spans="1:14" ht="15.75" thickBot="1" x14ac:dyDescent="0.3">
      <c r="A62" s="2"/>
      <c r="B62" s="2"/>
      <c r="C62" s="2"/>
      <c r="D62" s="2"/>
      <c r="E62" s="2"/>
      <c r="F62" s="2" t="s">
        <v>110</v>
      </c>
      <c r="G62" s="2"/>
      <c r="H62" s="11">
        <f>ROUND(SUM(H59:H61),5)</f>
        <v>0</v>
      </c>
      <c r="I62" s="11">
        <f>ROUND(SUM(I59:I61),5)</f>
        <v>0</v>
      </c>
      <c r="J62" s="11">
        <f>ROUND((H62-I62),5)</f>
        <v>0</v>
      </c>
      <c r="K62" s="11">
        <f>ROUND(SUM(K59:K61),5)</f>
        <v>500</v>
      </c>
      <c r="L62" s="11">
        <f>ROUND(SUM(L59:L61),5)</f>
        <v>0</v>
      </c>
      <c r="M62" s="11">
        <f>ROUND((K62-L62),5)</f>
        <v>500</v>
      </c>
      <c r="N62" s="11">
        <f>ROUND(SUM(N59:N61),5)</f>
        <v>0</v>
      </c>
    </row>
    <row r="63" spans="1:14" x14ac:dyDescent="0.25">
      <c r="A63" s="2"/>
      <c r="B63" s="2"/>
      <c r="C63" s="2"/>
      <c r="D63" s="2"/>
      <c r="E63" s="2" t="s">
        <v>111</v>
      </c>
      <c r="F63" s="2"/>
      <c r="G63" s="2"/>
      <c r="H63" s="7">
        <f>ROUND(H30+SUM(H34:H35)+SUM(H39:H41)+H46+SUM(H50:H58)+H62,5)</f>
        <v>1265.9100000000001</v>
      </c>
      <c r="I63" s="7">
        <f>ROUND(I30+SUM(I34:I35)+SUM(I39:I41)+I46+SUM(I50:I58)+I62,5)</f>
        <v>1766.68</v>
      </c>
      <c r="J63" s="7">
        <f>ROUND((H63-I63),5)</f>
        <v>-500.77</v>
      </c>
      <c r="K63" s="7">
        <f>ROUND(K30+SUM(K34:K35)+SUM(K39:K41)+K46+SUM(K50:K58)+K62,5)</f>
        <v>15869.53</v>
      </c>
      <c r="L63" s="7">
        <f>ROUND(L30+SUM(L34:L35)+SUM(L39:L41)+L46+SUM(L50:L58)+L62,5)</f>
        <v>21200</v>
      </c>
      <c r="M63" s="7">
        <f>ROUND((K63-L63),5)</f>
        <v>-5330.47</v>
      </c>
      <c r="N63" s="7">
        <f>ROUND(N30+SUM(N34:N35)+SUM(N39:N41)+N46+SUM(N50:N58)+N62,5)</f>
        <v>21200</v>
      </c>
    </row>
    <row r="64" spans="1:14" x14ac:dyDescent="0.25">
      <c r="A64" s="2"/>
      <c r="B64" s="2"/>
      <c r="C64" s="2"/>
      <c r="D64" s="2"/>
      <c r="E64" s="2" t="s">
        <v>112</v>
      </c>
      <c r="F64" s="2"/>
      <c r="G64" s="2"/>
      <c r="H64" s="7"/>
      <c r="I64" s="7"/>
      <c r="J64" s="7"/>
      <c r="K64" s="7"/>
      <c r="L64" s="7"/>
      <c r="M64" s="7"/>
      <c r="N64" s="7"/>
    </row>
    <row r="65" spans="1:14" x14ac:dyDescent="0.25">
      <c r="A65" s="2"/>
      <c r="B65" s="2"/>
      <c r="C65" s="2"/>
      <c r="D65" s="2"/>
      <c r="E65" s="2"/>
      <c r="F65" s="2" t="s">
        <v>113</v>
      </c>
      <c r="G65" s="2"/>
      <c r="H65" s="7">
        <v>10667</v>
      </c>
      <c r="I65" s="7">
        <v>9916.67</v>
      </c>
      <c r="J65" s="7">
        <f>ROUND((H65-I65),5)</f>
        <v>750.33</v>
      </c>
      <c r="K65" s="7">
        <v>120278.39</v>
      </c>
      <c r="L65" s="7">
        <v>119000</v>
      </c>
      <c r="M65" s="7">
        <f>ROUND((K65-L65),5)</f>
        <v>1278.3900000000001</v>
      </c>
      <c r="N65" s="7">
        <v>119000</v>
      </c>
    </row>
    <row r="66" spans="1:14" x14ac:dyDescent="0.25">
      <c r="A66" s="2"/>
      <c r="B66" s="2"/>
      <c r="C66" s="2"/>
      <c r="D66" s="2"/>
      <c r="E66" s="2"/>
      <c r="F66" s="2" t="s">
        <v>114</v>
      </c>
      <c r="G66" s="2"/>
      <c r="H66" s="7">
        <v>0</v>
      </c>
      <c r="I66" s="7">
        <v>0</v>
      </c>
      <c r="J66" s="7">
        <f>ROUND((H66-I66),5)</f>
        <v>0</v>
      </c>
      <c r="K66" s="7">
        <v>0</v>
      </c>
      <c r="L66" s="7">
        <v>0</v>
      </c>
      <c r="M66" s="7">
        <f>ROUND((K66-L66),5)</f>
        <v>0</v>
      </c>
      <c r="N66" s="7">
        <v>0</v>
      </c>
    </row>
    <row r="67" spans="1:14" x14ac:dyDescent="0.25">
      <c r="A67" s="2"/>
      <c r="B67" s="2"/>
      <c r="C67" s="2"/>
      <c r="D67" s="2"/>
      <c r="E67" s="2"/>
      <c r="F67" s="2" t="s">
        <v>115</v>
      </c>
      <c r="G67" s="2"/>
      <c r="H67" s="7">
        <v>75</v>
      </c>
      <c r="I67" s="7">
        <v>416.67</v>
      </c>
      <c r="J67" s="7">
        <f>ROUND((H67-I67),5)</f>
        <v>-341.67</v>
      </c>
      <c r="K67" s="7">
        <v>2274.4499999999998</v>
      </c>
      <c r="L67" s="7">
        <v>5000</v>
      </c>
      <c r="M67" s="7">
        <f>ROUND((K67-L67),5)</f>
        <v>-2725.55</v>
      </c>
      <c r="N67" s="7">
        <v>5000</v>
      </c>
    </row>
    <row r="68" spans="1:14" ht="15.75" thickBot="1" x14ac:dyDescent="0.3">
      <c r="A68" s="2"/>
      <c r="B68" s="2"/>
      <c r="C68" s="2"/>
      <c r="D68" s="2"/>
      <c r="E68" s="2"/>
      <c r="F68" s="2" t="s">
        <v>116</v>
      </c>
      <c r="G68" s="2"/>
      <c r="H68" s="8">
        <v>0</v>
      </c>
      <c r="I68" s="8">
        <v>166.67</v>
      </c>
      <c r="J68" s="8">
        <f>ROUND((H68-I68),5)</f>
        <v>-166.67</v>
      </c>
      <c r="K68" s="8">
        <v>0</v>
      </c>
      <c r="L68" s="8">
        <v>2000</v>
      </c>
      <c r="M68" s="8">
        <f>ROUND((K68-L68),5)</f>
        <v>-2000</v>
      </c>
      <c r="N68" s="8">
        <v>2000</v>
      </c>
    </row>
    <row r="69" spans="1:14" x14ac:dyDescent="0.25">
      <c r="A69" s="2"/>
      <c r="B69" s="2"/>
      <c r="C69" s="2"/>
      <c r="D69" s="2"/>
      <c r="E69" s="2" t="s">
        <v>117</v>
      </c>
      <c r="F69" s="2"/>
      <c r="G69" s="2"/>
      <c r="H69" s="7">
        <f>ROUND(SUM(H64:H68),5)</f>
        <v>10742</v>
      </c>
      <c r="I69" s="7">
        <f>ROUND(SUM(I64:I68),5)</f>
        <v>10500.01</v>
      </c>
      <c r="J69" s="7">
        <f>ROUND((H69-I69),5)</f>
        <v>241.99</v>
      </c>
      <c r="K69" s="7">
        <f>ROUND(SUM(K64:K68),5)</f>
        <v>122552.84</v>
      </c>
      <c r="L69" s="7">
        <f>ROUND(SUM(L64:L68),5)</f>
        <v>126000</v>
      </c>
      <c r="M69" s="7">
        <f>ROUND((K69-L69),5)</f>
        <v>-3447.16</v>
      </c>
      <c r="N69" s="7">
        <f>ROUND(SUM(N64:N68),5)</f>
        <v>126000</v>
      </c>
    </row>
    <row r="70" spans="1:14" x14ac:dyDescent="0.25">
      <c r="A70" s="2"/>
      <c r="B70" s="2"/>
      <c r="C70" s="2"/>
      <c r="D70" s="2"/>
      <c r="E70" s="2" t="s">
        <v>118</v>
      </c>
      <c r="F70" s="2"/>
      <c r="G70" s="2"/>
      <c r="H70" s="7"/>
      <c r="I70" s="7"/>
      <c r="J70" s="7"/>
      <c r="K70" s="7"/>
      <c r="L70" s="7"/>
      <c r="M70" s="7"/>
      <c r="N70" s="7"/>
    </row>
    <row r="71" spans="1:14" x14ac:dyDescent="0.25">
      <c r="A71" s="2"/>
      <c r="B71" s="2"/>
      <c r="C71" s="2"/>
      <c r="D71" s="2"/>
      <c r="E71" s="2"/>
      <c r="F71" s="2" t="s">
        <v>119</v>
      </c>
      <c r="G71" s="2"/>
      <c r="H71" s="7">
        <v>0</v>
      </c>
      <c r="I71" s="7">
        <v>16.670000000000002</v>
      </c>
      <c r="J71" s="7">
        <f t="shared" ref="J71:J76" si="6">ROUND((H71-I71),5)</f>
        <v>-16.670000000000002</v>
      </c>
      <c r="K71" s="7">
        <v>0</v>
      </c>
      <c r="L71" s="7">
        <v>200</v>
      </c>
      <c r="M71" s="7">
        <f t="shared" ref="M71:M76" si="7">ROUND((K71-L71),5)</f>
        <v>-200</v>
      </c>
      <c r="N71" s="7">
        <v>200</v>
      </c>
    </row>
    <row r="72" spans="1:14" x14ac:dyDescent="0.25">
      <c r="A72" s="2"/>
      <c r="B72" s="2"/>
      <c r="C72" s="2"/>
      <c r="D72" s="2"/>
      <c r="E72" s="2"/>
      <c r="F72" s="2" t="s">
        <v>120</v>
      </c>
      <c r="G72" s="2"/>
      <c r="H72" s="7">
        <v>0</v>
      </c>
      <c r="I72" s="7">
        <v>708.33</v>
      </c>
      <c r="J72" s="7">
        <f t="shared" si="6"/>
        <v>-708.33</v>
      </c>
      <c r="K72" s="7">
        <v>5491.18</v>
      </c>
      <c r="L72" s="7">
        <v>8500</v>
      </c>
      <c r="M72" s="7">
        <f t="shared" si="7"/>
        <v>-3008.82</v>
      </c>
      <c r="N72" s="7">
        <v>8500</v>
      </c>
    </row>
    <row r="73" spans="1:14" ht="15.75" thickBot="1" x14ac:dyDescent="0.3">
      <c r="A73" s="2"/>
      <c r="B73" s="2"/>
      <c r="C73" s="2"/>
      <c r="D73" s="2"/>
      <c r="E73" s="2"/>
      <c r="F73" s="2" t="s">
        <v>121</v>
      </c>
      <c r="G73" s="2"/>
      <c r="H73" s="9">
        <v>500</v>
      </c>
      <c r="I73" s="9">
        <v>125</v>
      </c>
      <c r="J73" s="9">
        <f t="shared" si="6"/>
        <v>375</v>
      </c>
      <c r="K73" s="9">
        <v>1006</v>
      </c>
      <c r="L73" s="9">
        <v>1500</v>
      </c>
      <c r="M73" s="9">
        <f t="shared" si="7"/>
        <v>-494</v>
      </c>
      <c r="N73" s="9">
        <v>1500</v>
      </c>
    </row>
    <row r="74" spans="1:14" ht="15.75" thickBot="1" x14ac:dyDescent="0.3">
      <c r="A74" s="2"/>
      <c r="B74" s="2"/>
      <c r="C74" s="2"/>
      <c r="D74" s="2"/>
      <c r="E74" s="2" t="s">
        <v>122</v>
      </c>
      <c r="F74" s="2"/>
      <c r="G74" s="2"/>
      <c r="H74" s="10">
        <f>ROUND(SUM(H70:H73),5)</f>
        <v>500</v>
      </c>
      <c r="I74" s="10">
        <f>ROUND(SUM(I70:I73),5)</f>
        <v>850</v>
      </c>
      <c r="J74" s="10">
        <f t="shared" si="6"/>
        <v>-350</v>
      </c>
      <c r="K74" s="10">
        <f>ROUND(SUM(K70:K73),5)</f>
        <v>6497.18</v>
      </c>
      <c r="L74" s="10">
        <f>ROUND(SUM(L70:L73),5)</f>
        <v>10200</v>
      </c>
      <c r="M74" s="10">
        <f t="shared" si="7"/>
        <v>-3702.82</v>
      </c>
      <c r="N74" s="10">
        <f>ROUND(SUM(N70:N73),5)</f>
        <v>10200</v>
      </c>
    </row>
    <row r="75" spans="1:14" ht="15.75" thickBot="1" x14ac:dyDescent="0.3">
      <c r="A75" s="2"/>
      <c r="B75" s="2"/>
      <c r="C75" s="2"/>
      <c r="D75" s="2" t="s">
        <v>123</v>
      </c>
      <c r="E75" s="2"/>
      <c r="F75" s="2"/>
      <c r="G75" s="2"/>
      <c r="H75" s="11">
        <f>ROUND(SUM(H28:H29)+H63+H69+H74,5)</f>
        <v>12507.91</v>
      </c>
      <c r="I75" s="11">
        <f>ROUND(SUM(I28:I29)+I63+I69+I74,5)</f>
        <v>13133.36</v>
      </c>
      <c r="J75" s="11">
        <f t="shared" si="6"/>
        <v>-625.45000000000005</v>
      </c>
      <c r="K75" s="11">
        <f>ROUND(SUM(K28:K29)+K63+K69+K74,5)</f>
        <v>145282.04999999999</v>
      </c>
      <c r="L75" s="11">
        <f>ROUND(SUM(L28:L29)+L63+L69+L74,5)</f>
        <v>157600</v>
      </c>
      <c r="M75" s="11">
        <f t="shared" si="7"/>
        <v>-12317.95</v>
      </c>
      <c r="N75" s="11">
        <f>ROUND(SUM(N28:N29)+N63+N69+N74,5)</f>
        <v>157600</v>
      </c>
    </row>
    <row r="76" spans="1:14" x14ac:dyDescent="0.25">
      <c r="A76" s="2"/>
      <c r="B76" s="2" t="s">
        <v>21</v>
      </c>
      <c r="C76" s="2"/>
      <c r="D76" s="2"/>
      <c r="E76" s="2"/>
      <c r="F76" s="2"/>
      <c r="G76" s="2"/>
      <c r="H76" s="7">
        <f>ROUND(H6+H27-H75,5)</f>
        <v>-7289.41</v>
      </c>
      <c r="I76" s="7">
        <f>ROUND(I6+I27-I75,5)</f>
        <v>-10191.530000000001</v>
      </c>
      <c r="J76" s="7">
        <f t="shared" si="6"/>
        <v>2902.12</v>
      </c>
      <c r="K76" s="7">
        <f>ROUND(K6+K27-K75,5)</f>
        <v>-39347.96</v>
      </c>
      <c r="L76" s="7">
        <f>ROUND(L6+L27-L75,5)</f>
        <v>-75050</v>
      </c>
      <c r="M76" s="7">
        <f t="shared" si="7"/>
        <v>35702.04</v>
      </c>
      <c r="N76" s="7">
        <f>ROUND(N6+N27-N75,5)</f>
        <v>-75050</v>
      </c>
    </row>
    <row r="77" spans="1:14" x14ac:dyDescent="0.25">
      <c r="A77" s="2"/>
      <c r="B77" s="2" t="s">
        <v>22</v>
      </c>
      <c r="C77" s="2"/>
      <c r="D77" s="2"/>
      <c r="E77" s="2"/>
      <c r="F77" s="2"/>
      <c r="G77" s="2"/>
      <c r="H77" s="7"/>
      <c r="I77" s="7"/>
      <c r="J77" s="7"/>
      <c r="K77" s="7"/>
      <c r="L77" s="7"/>
      <c r="M77" s="7"/>
      <c r="N77" s="7"/>
    </row>
    <row r="78" spans="1:14" x14ac:dyDescent="0.25">
      <c r="A78" s="2"/>
      <c r="B78" s="2"/>
      <c r="C78" s="2" t="s">
        <v>23</v>
      </c>
      <c r="D78" s="2"/>
      <c r="E78" s="2"/>
      <c r="F78" s="2"/>
      <c r="G78" s="2"/>
      <c r="H78" s="7"/>
      <c r="I78" s="7"/>
      <c r="J78" s="7"/>
      <c r="K78" s="7"/>
      <c r="L78" s="7"/>
      <c r="M78" s="7"/>
      <c r="N78" s="7"/>
    </row>
    <row r="79" spans="1:14" x14ac:dyDescent="0.25">
      <c r="A79" s="2"/>
      <c r="B79" s="2"/>
      <c r="C79" s="2"/>
      <c r="D79" s="2" t="s">
        <v>24</v>
      </c>
      <c r="E79" s="2"/>
      <c r="F79" s="2"/>
      <c r="G79" s="2"/>
      <c r="H79" s="7"/>
      <c r="I79" s="7"/>
      <c r="J79" s="7"/>
      <c r="K79" s="7"/>
      <c r="L79" s="7"/>
      <c r="M79" s="7"/>
      <c r="N79" s="7"/>
    </row>
    <row r="80" spans="1:14" x14ac:dyDescent="0.25">
      <c r="A80" s="2"/>
      <c r="B80" s="2"/>
      <c r="C80" s="2"/>
      <c r="D80" s="2"/>
      <c r="E80" s="2" t="s">
        <v>44</v>
      </c>
      <c r="F80" s="2"/>
      <c r="G80" s="2"/>
      <c r="H80" s="7">
        <v>0</v>
      </c>
      <c r="I80" s="7"/>
      <c r="J80" s="7"/>
      <c r="K80" s="7">
        <v>8080</v>
      </c>
      <c r="L80" s="7"/>
      <c r="M80" s="7"/>
      <c r="N80" s="7"/>
    </row>
    <row r="81" spans="1:14" x14ac:dyDescent="0.25">
      <c r="A81" s="2"/>
      <c r="B81" s="2"/>
      <c r="C81" s="2"/>
      <c r="D81" s="2"/>
      <c r="E81" s="2" t="s">
        <v>54</v>
      </c>
      <c r="F81" s="2"/>
      <c r="G81" s="2"/>
      <c r="H81" s="7">
        <v>0</v>
      </c>
      <c r="I81" s="7"/>
      <c r="J81" s="7"/>
      <c r="K81" s="7">
        <v>16502</v>
      </c>
      <c r="L81" s="7"/>
      <c r="M81" s="7"/>
      <c r="N81" s="7"/>
    </row>
    <row r="82" spans="1:14" x14ac:dyDescent="0.25">
      <c r="A82" s="2"/>
      <c r="B82" s="2"/>
      <c r="C82" s="2"/>
      <c r="D82" s="2"/>
      <c r="E82" s="2" t="s">
        <v>45</v>
      </c>
      <c r="F82" s="2"/>
      <c r="G82" s="2"/>
      <c r="H82" s="7">
        <v>9700</v>
      </c>
      <c r="I82" s="7"/>
      <c r="J82" s="7"/>
      <c r="K82" s="7">
        <v>58900</v>
      </c>
      <c r="L82" s="7"/>
      <c r="M82" s="7"/>
      <c r="N82" s="7"/>
    </row>
    <row r="83" spans="1:14" x14ac:dyDescent="0.25">
      <c r="A83" s="2"/>
      <c r="B83" s="2"/>
      <c r="C83" s="2"/>
      <c r="D83" s="2"/>
      <c r="E83" s="2" t="s">
        <v>55</v>
      </c>
      <c r="F83" s="2"/>
      <c r="G83" s="2"/>
      <c r="H83" s="7">
        <v>0</v>
      </c>
      <c r="I83" s="7"/>
      <c r="J83" s="7"/>
      <c r="K83" s="7">
        <v>12270</v>
      </c>
      <c r="L83" s="7"/>
      <c r="M83" s="7"/>
      <c r="N83" s="7"/>
    </row>
    <row r="84" spans="1:14" x14ac:dyDescent="0.25">
      <c r="A84" s="2"/>
      <c r="B84" s="2"/>
      <c r="C84" s="2"/>
      <c r="D84" s="2"/>
      <c r="E84" s="2" t="s">
        <v>25</v>
      </c>
      <c r="F84" s="2"/>
      <c r="G84" s="2"/>
      <c r="H84" s="7">
        <v>0</v>
      </c>
      <c r="I84" s="7">
        <v>0</v>
      </c>
      <c r="J84" s="7">
        <f>ROUND((H84-I84),5)</f>
        <v>0</v>
      </c>
      <c r="K84" s="7">
        <v>2296.66</v>
      </c>
      <c r="L84" s="7">
        <v>5000</v>
      </c>
      <c r="M84" s="7">
        <f>ROUND((K84-L84),5)</f>
        <v>-2703.34</v>
      </c>
      <c r="N84" s="7">
        <v>5000</v>
      </c>
    </row>
    <row r="85" spans="1:14" ht="15.75" thickBot="1" x14ac:dyDescent="0.3">
      <c r="A85" s="2"/>
      <c r="B85" s="2"/>
      <c r="C85" s="2"/>
      <c r="D85" s="2"/>
      <c r="E85" s="2" t="s">
        <v>56</v>
      </c>
      <c r="F85" s="2"/>
      <c r="G85" s="2"/>
      <c r="H85" s="8">
        <v>0</v>
      </c>
      <c r="I85" s="8">
        <v>0</v>
      </c>
      <c r="J85" s="8">
        <f>ROUND((H85-I85),5)</f>
        <v>0</v>
      </c>
      <c r="K85" s="8">
        <v>0</v>
      </c>
      <c r="L85" s="8">
        <v>105500</v>
      </c>
      <c r="M85" s="8">
        <f>ROUND((K85-L85),5)</f>
        <v>-105500</v>
      </c>
      <c r="N85" s="8">
        <v>105500</v>
      </c>
    </row>
    <row r="86" spans="1:14" x14ac:dyDescent="0.25">
      <c r="A86" s="2"/>
      <c r="B86" s="2"/>
      <c r="C86" s="2"/>
      <c r="D86" s="2" t="s">
        <v>26</v>
      </c>
      <c r="E86" s="2"/>
      <c r="F86" s="2"/>
      <c r="G86" s="2"/>
      <c r="H86" s="7">
        <f>ROUND(SUM(H79:H85),5)</f>
        <v>9700</v>
      </c>
      <c r="I86" s="7">
        <f>ROUND(SUM(I79:I85),5)</f>
        <v>0</v>
      </c>
      <c r="J86" s="7">
        <f>ROUND((H86-I86),5)</f>
        <v>9700</v>
      </c>
      <c r="K86" s="7">
        <f>ROUND(SUM(K79:K85),5)</f>
        <v>98048.66</v>
      </c>
      <c r="L86" s="7">
        <f>ROUND(SUM(L79:L85),5)</f>
        <v>110500</v>
      </c>
      <c r="M86" s="7">
        <f>ROUND((K86-L86),5)</f>
        <v>-12451.34</v>
      </c>
      <c r="N86" s="7">
        <f>ROUND(SUM(N79:N85),5)</f>
        <v>110500</v>
      </c>
    </row>
    <row r="87" spans="1:14" ht="15.75" thickBot="1" x14ac:dyDescent="0.3">
      <c r="A87" s="2"/>
      <c r="B87" s="2"/>
      <c r="C87" s="2"/>
      <c r="D87" s="2" t="s">
        <v>51</v>
      </c>
      <c r="E87" s="2"/>
      <c r="F87" s="2"/>
      <c r="G87" s="2"/>
      <c r="H87" s="8">
        <v>0</v>
      </c>
      <c r="I87" s="8"/>
      <c r="J87" s="8"/>
      <c r="K87" s="8">
        <v>303</v>
      </c>
      <c r="L87" s="8"/>
      <c r="M87" s="8"/>
      <c r="N87" s="8"/>
    </row>
    <row r="88" spans="1:14" x14ac:dyDescent="0.25">
      <c r="A88" s="2"/>
      <c r="B88" s="2"/>
      <c r="C88" s="2" t="s">
        <v>27</v>
      </c>
      <c r="D88" s="2"/>
      <c r="E88" s="2"/>
      <c r="F88" s="2"/>
      <c r="G88" s="2"/>
      <c r="H88" s="7">
        <f>ROUND(H78+SUM(H86:H87),5)</f>
        <v>9700</v>
      </c>
      <c r="I88" s="7">
        <f>ROUND(I78+SUM(I86:I87),5)</f>
        <v>0</v>
      </c>
      <c r="J88" s="7">
        <f>ROUND((H88-I88),5)</f>
        <v>9700</v>
      </c>
      <c r="K88" s="7">
        <f>ROUND(K78+SUM(K86:K87),5)</f>
        <v>98351.66</v>
      </c>
      <c r="L88" s="7">
        <f>ROUND(L78+SUM(L86:L87),5)</f>
        <v>110500</v>
      </c>
      <c r="M88" s="7">
        <f>ROUND((K88-L88),5)</f>
        <v>-12148.34</v>
      </c>
      <c r="N88" s="7">
        <f>ROUND(N78+SUM(N86:N87),5)</f>
        <v>110500</v>
      </c>
    </row>
    <row r="89" spans="1:14" x14ac:dyDescent="0.25">
      <c r="A89" s="2"/>
      <c r="B89" s="2"/>
      <c r="C89" s="2" t="s">
        <v>28</v>
      </c>
      <c r="D89" s="2"/>
      <c r="E89" s="2"/>
      <c r="F89" s="2"/>
      <c r="G89" s="2"/>
      <c r="H89" s="7"/>
      <c r="I89" s="7"/>
      <c r="J89" s="7"/>
      <c r="K89" s="7"/>
      <c r="L89" s="7"/>
      <c r="M89" s="7"/>
      <c r="N89" s="7"/>
    </row>
    <row r="90" spans="1:14" x14ac:dyDescent="0.25">
      <c r="A90" s="2"/>
      <c r="B90" s="2"/>
      <c r="C90" s="2"/>
      <c r="D90" s="2" t="s">
        <v>29</v>
      </c>
      <c r="E90" s="2"/>
      <c r="F90" s="2"/>
      <c r="G90" s="2"/>
      <c r="H90" s="7"/>
      <c r="I90" s="7"/>
      <c r="J90" s="7"/>
      <c r="K90" s="7"/>
      <c r="L90" s="7"/>
      <c r="M90" s="7"/>
      <c r="N90" s="7"/>
    </row>
    <row r="91" spans="1:14" x14ac:dyDescent="0.25">
      <c r="A91" s="2"/>
      <c r="B91" s="2"/>
      <c r="C91" s="2"/>
      <c r="D91" s="2"/>
      <c r="E91" s="2" t="s">
        <v>30</v>
      </c>
      <c r="F91" s="2"/>
      <c r="G91" s="2"/>
      <c r="H91" s="7">
        <v>0</v>
      </c>
      <c r="I91" s="7">
        <v>0</v>
      </c>
      <c r="J91" s="7">
        <f>ROUND((H91-I91),5)</f>
        <v>0</v>
      </c>
      <c r="K91" s="7">
        <v>9887.85</v>
      </c>
      <c r="L91" s="7">
        <v>1500</v>
      </c>
      <c r="M91" s="7">
        <f>ROUND((K91-L91),5)</f>
        <v>8387.85</v>
      </c>
      <c r="N91" s="7">
        <v>1500</v>
      </c>
    </row>
    <row r="92" spans="1:14" x14ac:dyDescent="0.25">
      <c r="A92" s="2"/>
      <c r="B92" s="2"/>
      <c r="C92" s="2"/>
      <c r="D92" s="2"/>
      <c r="E92" s="2" t="s">
        <v>31</v>
      </c>
      <c r="F92" s="2"/>
      <c r="G92" s="2"/>
      <c r="H92" s="7">
        <v>450</v>
      </c>
      <c r="I92" s="7"/>
      <c r="J92" s="7"/>
      <c r="K92" s="7">
        <v>15858.83</v>
      </c>
      <c r="L92" s="7"/>
      <c r="M92" s="7"/>
      <c r="N92" s="7"/>
    </row>
    <row r="93" spans="1:14" x14ac:dyDescent="0.25">
      <c r="A93" s="2"/>
      <c r="B93" s="2"/>
      <c r="C93" s="2"/>
      <c r="D93" s="2"/>
      <c r="E93" s="2" t="s">
        <v>46</v>
      </c>
      <c r="F93" s="2"/>
      <c r="G93" s="2"/>
      <c r="H93" s="7">
        <v>0</v>
      </c>
      <c r="I93" s="7"/>
      <c r="J93" s="7"/>
      <c r="K93" s="7">
        <v>1327.99</v>
      </c>
      <c r="L93" s="7"/>
      <c r="M93" s="7"/>
      <c r="N93" s="7"/>
    </row>
    <row r="94" spans="1:14" x14ac:dyDescent="0.25">
      <c r="A94" s="2"/>
      <c r="B94" s="2"/>
      <c r="C94" s="2"/>
      <c r="D94" s="2"/>
      <c r="E94" s="2" t="s">
        <v>32</v>
      </c>
      <c r="F94" s="2"/>
      <c r="G94" s="2"/>
      <c r="H94" s="7">
        <v>0</v>
      </c>
      <c r="I94" s="7"/>
      <c r="J94" s="7"/>
      <c r="K94" s="7">
        <v>354</v>
      </c>
      <c r="L94" s="7"/>
      <c r="M94" s="7"/>
      <c r="N94" s="7"/>
    </row>
    <row r="95" spans="1:14" x14ac:dyDescent="0.25">
      <c r="A95" s="2"/>
      <c r="B95" s="2"/>
      <c r="C95" s="2"/>
      <c r="D95" s="2"/>
      <c r="E95" s="2" t="s">
        <v>33</v>
      </c>
      <c r="F95" s="2"/>
      <c r="G95" s="2"/>
      <c r="H95" s="7">
        <v>0</v>
      </c>
      <c r="I95" s="7"/>
      <c r="J95" s="7"/>
      <c r="K95" s="7">
        <v>100</v>
      </c>
      <c r="L95" s="7"/>
      <c r="M95" s="7"/>
      <c r="N95" s="7"/>
    </row>
    <row r="96" spans="1:14" x14ac:dyDescent="0.25">
      <c r="A96" s="2"/>
      <c r="B96" s="2"/>
      <c r="C96" s="2"/>
      <c r="D96" s="2"/>
      <c r="E96" s="2" t="s">
        <v>34</v>
      </c>
      <c r="F96" s="2"/>
      <c r="G96" s="2"/>
      <c r="H96" s="7">
        <v>31.97</v>
      </c>
      <c r="I96" s="7"/>
      <c r="J96" s="7"/>
      <c r="K96" s="7">
        <v>1570.36</v>
      </c>
      <c r="L96" s="7"/>
      <c r="M96" s="7"/>
      <c r="N96" s="7"/>
    </row>
    <row r="97" spans="1:14" x14ac:dyDescent="0.25">
      <c r="A97" s="2"/>
      <c r="B97" s="2"/>
      <c r="C97" s="2"/>
      <c r="D97" s="2"/>
      <c r="E97" s="2" t="s">
        <v>47</v>
      </c>
      <c r="F97" s="2"/>
      <c r="G97" s="2"/>
      <c r="H97" s="7">
        <v>276.13</v>
      </c>
      <c r="I97" s="7"/>
      <c r="J97" s="7"/>
      <c r="K97" s="7">
        <v>2325.52</v>
      </c>
      <c r="L97" s="7"/>
      <c r="M97" s="7"/>
      <c r="N97" s="7"/>
    </row>
    <row r="98" spans="1:14" x14ac:dyDescent="0.25">
      <c r="A98" s="2"/>
      <c r="B98" s="2"/>
      <c r="C98" s="2"/>
      <c r="D98" s="2"/>
      <c r="E98" s="2" t="s">
        <v>57</v>
      </c>
      <c r="F98" s="2"/>
      <c r="G98" s="2"/>
      <c r="H98" s="7">
        <v>0</v>
      </c>
      <c r="I98" s="7"/>
      <c r="J98" s="7"/>
      <c r="K98" s="7">
        <v>14802.9</v>
      </c>
      <c r="L98" s="7"/>
      <c r="M98" s="7"/>
      <c r="N98" s="7"/>
    </row>
    <row r="99" spans="1:14" x14ac:dyDescent="0.25">
      <c r="A99" s="2"/>
      <c r="B99" s="2"/>
      <c r="C99" s="2"/>
      <c r="D99" s="2"/>
      <c r="E99" s="2" t="s">
        <v>58</v>
      </c>
      <c r="F99" s="2"/>
      <c r="G99" s="2"/>
      <c r="H99" s="7">
        <v>750</v>
      </c>
      <c r="I99" s="7"/>
      <c r="J99" s="7"/>
      <c r="K99" s="7">
        <v>750</v>
      </c>
      <c r="L99" s="7"/>
      <c r="M99" s="7"/>
      <c r="N99" s="7"/>
    </row>
    <row r="100" spans="1:14" x14ac:dyDescent="0.25">
      <c r="A100" s="2"/>
      <c r="B100" s="2"/>
      <c r="C100" s="2"/>
      <c r="D100" s="2"/>
      <c r="E100" s="2" t="s">
        <v>35</v>
      </c>
      <c r="F100" s="2"/>
      <c r="G100" s="2"/>
      <c r="H100" s="7">
        <v>0</v>
      </c>
      <c r="I100" s="7">
        <v>0</v>
      </c>
      <c r="J100" s="7">
        <f t="shared" ref="J100:J106" si="8">ROUND((H100-I100),5)</f>
        <v>0</v>
      </c>
      <c r="K100" s="7">
        <v>5120</v>
      </c>
      <c r="L100" s="7">
        <v>5000</v>
      </c>
      <c r="M100" s="7">
        <f t="shared" ref="M100:M106" si="9">ROUND((K100-L100),5)</f>
        <v>120</v>
      </c>
      <c r="N100" s="7">
        <v>5000</v>
      </c>
    </row>
    <row r="101" spans="1:14" ht="15.75" thickBot="1" x14ac:dyDescent="0.3">
      <c r="A101" s="2"/>
      <c r="B101" s="2"/>
      <c r="C101" s="2"/>
      <c r="D101" s="2"/>
      <c r="E101" s="2" t="s">
        <v>36</v>
      </c>
      <c r="F101" s="2"/>
      <c r="G101" s="2"/>
      <c r="H101" s="8">
        <v>0</v>
      </c>
      <c r="I101" s="8">
        <v>208.33</v>
      </c>
      <c r="J101" s="8">
        <f t="shared" si="8"/>
        <v>-208.33</v>
      </c>
      <c r="K101" s="8">
        <v>0</v>
      </c>
      <c r="L101" s="8">
        <v>83200</v>
      </c>
      <c r="M101" s="8">
        <f t="shared" si="9"/>
        <v>-83200</v>
      </c>
      <c r="N101" s="8">
        <v>83200</v>
      </c>
    </row>
    <row r="102" spans="1:14" x14ac:dyDescent="0.25">
      <c r="A102" s="2"/>
      <c r="B102" s="2"/>
      <c r="C102" s="2"/>
      <c r="D102" s="2" t="s">
        <v>37</v>
      </c>
      <c r="E102" s="2"/>
      <c r="F102" s="2"/>
      <c r="G102" s="2"/>
      <c r="H102" s="7">
        <f>ROUND(SUM(H90:H101),5)</f>
        <v>1508.1</v>
      </c>
      <c r="I102" s="7">
        <f>ROUND(SUM(I90:I101),5)</f>
        <v>208.33</v>
      </c>
      <c r="J102" s="7">
        <f t="shared" si="8"/>
        <v>1299.77</v>
      </c>
      <c r="K102" s="7">
        <f>ROUND(SUM(K90:K101),5)</f>
        <v>52097.45</v>
      </c>
      <c r="L102" s="7">
        <f>ROUND(SUM(L90:L101),5)</f>
        <v>89700</v>
      </c>
      <c r="M102" s="7">
        <f t="shared" si="9"/>
        <v>-37602.550000000003</v>
      </c>
      <c r="N102" s="7">
        <f>ROUND(SUM(N90:N101),5)</f>
        <v>89700</v>
      </c>
    </row>
    <row r="103" spans="1:14" ht="15.75" thickBot="1" x14ac:dyDescent="0.3">
      <c r="A103" s="2"/>
      <c r="B103" s="2"/>
      <c r="C103" s="2"/>
      <c r="D103" s="2" t="s">
        <v>38</v>
      </c>
      <c r="E103" s="2"/>
      <c r="F103" s="2"/>
      <c r="G103" s="2"/>
      <c r="H103" s="9">
        <v>0</v>
      </c>
      <c r="I103" s="9">
        <v>0</v>
      </c>
      <c r="J103" s="9">
        <f t="shared" si="8"/>
        <v>0</v>
      </c>
      <c r="K103" s="9">
        <v>2000</v>
      </c>
      <c r="L103" s="9">
        <v>2500</v>
      </c>
      <c r="M103" s="9">
        <f t="shared" si="9"/>
        <v>-500</v>
      </c>
      <c r="N103" s="9">
        <v>2500</v>
      </c>
    </row>
    <row r="104" spans="1:14" ht="15.75" thickBot="1" x14ac:dyDescent="0.3">
      <c r="A104" s="2"/>
      <c r="B104" s="2"/>
      <c r="C104" s="2" t="s">
        <v>39</v>
      </c>
      <c r="D104" s="2"/>
      <c r="E104" s="2"/>
      <c r="F104" s="2"/>
      <c r="G104" s="2"/>
      <c r="H104" s="10">
        <f>ROUND(H89+SUM(H102:H103),5)</f>
        <v>1508.1</v>
      </c>
      <c r="I104" s="10">
        <f>ROUND(I89+SUM(I102:I103),5)</f>
        <v>208.33</v>
      </c>
      <c r="J104" s="10">
        <f t="shared" si="8"/>
        <v>1299.77</v>
      </c>
      <c r="K104" s="10">
        <f>ROUND(K89+SUM(K102:K103),5)</f>
        <v>54097.45</v>
      </c>
      <c r="L104" s="10">
        <f>ROUND(L89+SUM(L102:L103),5)</f>
        <v>92200</v>
      </c>
      <c r="M104" s="10">
        <f t="shared" si="9"/>
        <v>-38102.550000000003</v>
      </c>
      <c r="N104" s="10">
        <f>ROUND(N89+SUM(N102:N103),5)</f>
        <v>92200</v>
      </c>
    </row>
    <row r="105" spans="1:14" ht="15.75" thickBot="1" x14ac:dyDescent="0.3">
      <c r="A105" s="2"/>
      <c r="B105" s="2" t="s">
        <v>40</v>
      </c>
      <c r="C105" s="2"/>
      <c r="D105" s="2"/>
      <c r="E105" s="2"/>
      <c r="F105" s="2"/>
      <c r="G105" s="2"/>
      <c r="H105" s="10">
        <f>ROUND(H77+H88-H104,5)</f>
        <v>8191.9</v>
      </c>
      <c r="I105" s="10">
        <f>ROUND(I77+I88-I104,5)</f>
        <v>-208.33</v>
      </c>
      <c r="J105" s="10">
        <f t="shared" si="8"/>
        <v>8400.23</v>
      </c>
      <c r="K105" s="10">
        <f>ROUND(K77+K88-K104,5)</f>
        <v>44254.21</v>
      </c>
      <c r="L105" s="10">
        <f>ROUND(L77+L88-L104,5)</f>
        <v>18300</v>
      </c>
      <c r="M105" s="10">
        <f t="shared" si="9"/>
        <v>25954.21</v>
      </c>
      <c r="N105" s="10">
        <f>ROUND(N77+N88-N104,5)</f>
        <v>18300</v>
      </c>
    </row>
    <row r="106" spans="1:14" s="13" customFormat="1" ht="12" thickBot="1" x14ac:dyDescent="0.25">
      <c r="A106" s="2" t="s">
        <v>41</v>
      </c>
      <c r="B106" s="2"/>
      <c r="C106" s="2"/>
      <c r="D106" s="2"/>
      <c r="E106" s="2"/>
      <c r="F106" s="2"/>
      <c r="G106" s="2"/>
      <c r="H106" s="12">
        <f>ROUND(H76+H105,5)</f>
        <v>902.49</v>
      </c>
      <c r="I106" s="12">
        <f>ROUND(I76+I105,5)</f>
        <v>-10399.86</v>
      </c>
      <c r="J106" s="12">
        <f t="shared" si="8"/>
        <v>11302.35</v>
      </c>
      <c r="K106" s="12">
        <f>ROUND(K76+K105,5)</f>
        <v>4906.25</v>
      </c>
      <c r="L106" s="12">
        <f>ROUND(L76+L105,5)</f>
        <v>-56750</v>
      </c>
      <c r="M106" s="12">
        <f t="shared" si="9"/>
        <v>61656.25</v>
      </c>
      <c r="N106" s="12">
        <f>ROUND(N76+N105,5)</f>
        <v>-56750</v>
      </c>
    </row>
    <row r="107" spans="1:14" ht="15.75" thickTop="1" x14ac:dyDescent="0.25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710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7105" r:id="rId4" name="FILTER"/>
      </mc:Fallback>
    </mc:AlternateContent>
    <mc:AlternateContent xmlns:mc="http://schemas.openxmlformats.org/markup-compatibility/2006">
      <mc:Choice Requires="x14">
        <control shapeId="4710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710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N104"/>
  <sheetViews>
    <sheetView workbookViewId="0">
      <pane xSplit="7" ySplit="5" topLeftCell="H6" activePane="bottomRight" state="frozenSplit"/>
      <selection pane="topRight" activeCell="H1" sqref="H1"/>
      <selection pane="bottomLeft" activeCell="A6" sqref="A6"/>
      <selection pane="bottomRight"/>
    </sheetView>
  </sheetViews>
  <sheetFormatPr defaultRowHeight="15" x14ac:dyDescent="0.25"/>
  <cols>
    <col min="1" max="6" width="3" style="19" customWidth="1"/>
    <col min="7" max="7" width="40.28515625" style="19" customWidth="1"/>
    <col min="8" max="8" width="7.85546875" style="20" bestFit="1" customWidth="1"/>
    <col min="9" max="9" width="8.42578125" style="20" bestFit="1" customWidth="1"/>
    <col min="10" max="10" width="12" style="20" bestFit="1" customWidth="1"/>
    <col min="11" max="11" width="10.140625" style="20" bestFit="1" customWidth="1"/>
    <col min="12" max="12" width="10" style="20" bestFit="1" customWidth="1"/>
    <col min="13" max="13" width="12" style="20" bestFit="1" customWidth="1"/>
    <col min="14" max="14" width="12.42578125" style="20" bestFit="1" customWidth="1"/>
  </cols>
  <sheetData>
    <row r="1" spans="1:14" ht="15.75" x14ac:dyDescent="0.25">
      <c r="A1" s="3" t="s">
        <v>1</v>
      </c>
      <c r="B1" s="2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4" t="s">
        <v>62</v>
      </c>
    </row>
    <row r="2" spans="1:14" ht="18" x14ac:dyDescent="0.25">
      <c r="A2" s="4" t="s">
        <v>63</v>
      </c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5">
        <v>44202</v>
      </c>
    </row>
    <row r="3" spans="1:14" x14ac:dyDescent="0.25">
      <c r="A3" s="5" t="s">
        <v>4</v>
      </c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4" t="s">
        <v>3</v>
      </c>
    </row>
    <row r="4" spans="1:14" ht="15.75" thickBot="1" x14ac:dyDescent="0.3">
      <c r="A4" s="2"/>
      <c r="B4" s="2"/>
      <c r="C4" s="2"/>
      <c r="D4" s="2"/>
      <c r="E4" s="2"/>
      <c r="F4" s="2"/>
      <c r="G4" s="2"/>
      <c r="H4" s="6"/>
      <c r="I4" s="6"/>
      <c r="J4" s="6"/>
      <c r="K4" s="6"/>
      <c r="L4" s="6"/>
      <c r="M4" s="6"/>
      <c r="N4" s="6"/>
    </row>
    <row r="5" spans="1:14" s="18" customFormat="1" ht="16.5" thickTop="1" thickBot="1" x14ac:dyDescent="0.3">
      <c r="A5" s="16"/>
      <c r="B5" s="16"/>
      <c r="C5" s="16"/>
      <c r="D5" s="16"/>
      <c r="E5" s="16"/>
      <c r="F5" s="16"/>
      <c r="G5" s="16"/>
      <c r="H5" s="17" t="s">
        <v>5</v>
      </c>
      <c r="I5" s="17" t="s">
        <v>6</v>
      </c>
      <c r="J5" s="17" t="s">
        <v>64</v>
      </c>
      <c r="K5" s="17" t="s">
        <v>7</v>
      </c>
      <c r="L5" s="17" t="s">
        <v>8</v>
      </c>
      <c r="M5" s="17" t="s">
        <v>64</v>
      </c>
      <c r="N5" s="17" t="s">
        <v>9</v>
      </c>
    </row>
    <row r="6" spans="1:14" ht="15.75" thickTop="1" x14ac:dyDescent="0.25">
      <c r="A6" s="2"/>
      <c r="B6" s="2" t="s">
        <v>10</v>
      </c>
      <c r="C6" s="2"/>
      <c r="D6" s="2"/>
      <c r="E6" s="2"/>
      <c r="F6" s="2"/>
      <c r="G6" s="2"/>
      <c r="H6" s="7"/>
      <c r="I6" s="7"/>
      <c r="J6" s="7"/>
      <c r="K6" s="7"/>
      <c r="L6" s="7"/>
      <c r="M6" s="7"/>
      <c r="N6" s="7"/>
    </row>
    <row r="7" spans="1:14" x14ac:dyDescent="0.25">
      <c r="A7" s="2"/>
      <c r="B7" s="2"/>
      <c r="C7" s="2"/>
      <c r="D7" s="2" t="s">
        <v>11</v>
      </c>
      <c r="E7" s="2"/>
      <c r="F7" s="2"/>
      <c r="G7" s="2"/>
      <c r="H7" s="7"/>
      <c r="I7" s="7"/>
      <c r="J7" s="7"/>
      <c r="K7" s="7"/>
      <c r="L7" s="7"/>
      <c r="M7" s="7"/>
      <c r="N7" s="7"/>
    </row>
    <row r="8" spans="1:14" x14ac:dyDescent="0.25">
      <c r="A8" s="2"/>
      <c r="B8" s="2"/>
      <c r="C8" s="2"/>
      <c r="D8" s="2"/>
      <c r="E8" s="2" t="s">
        <v>12</v>
      </c>
      <c r="F8" s="2"/>
      <c r="G8" s="2"/>
      <c r="H8" s="7"/>
      <c r="I8" s="7"/>
      <c r="J8" s="7"/>
      <c r="K8" s="7"/>
      <c r="L8" s="7"/>
      <c r="M8" s="7"/>
      <c r="N8" s="7"/>
    </row>
    <row r="9" spans="1:14" x14ac:dyDescent="0.25">
      <c r="A9" s="2"/>
      <c r="B9" s="2"/>
      <c r="C9" s="2"/>
      <c r="D9" s="2"/>
      <c r="E9" s="2"/>
      <c r="F9" s="2" t="s">
        <v>65</v>
      </c>
      <c r="G9" s="2"/>
      <c r="H9" s="7">
        <v>506.16</v>
      </c>
      <c r="I9" s="7">
        <v>625</v>
      </c>
      <c r="J9" s="7">
        <f t="shared" ref="J9:J17" si="0">ROUND((H9-I9),5)</f>
        <v>-118.84</v>
      </c>
      <c r="K9" s="7">
        <v>11171.18</v>
      </c>
      <c r="L9" s="7">
        <v>7500</v>
      </c>
      <c r="M9" s="7">
        <f t="shared" ref="M9:M17" si="1">ROUND((K9-L9),5)</f>
        <v>3671.18</v>
      </c>
      <c r="N9" s="7">
        <v>7500</v>
      </c>
    </row>
    <row r="10" spans="1:14" x14ac:dyDescent="0.25">
      <c r="A10" s="2"/>
      <c r="B10" s="2"/>
      <c r="C10" s="2"/>
      <c r="D10" s="2"/>
      <c r="E10" s="2"/>
      <c r="F10" s="2" t="s">
        <v>66</v>
      </c>
      <c r="G10" s="2"/>
      <c r="H10" s="7">
        <v>780.42</v>
      </c>
      <c r="I10" s="7">
        <v>1021</v>
      </c>
      <c r="J10" s="7">
        <f t="shared" si="0"/>
        <v>-240.58</v>
      </c>
      <c r="K10" s="7">
        <v>50734.04</v>
      </c>
      <c r="L10" s="7">
        <v>55300</v>
      </c>
      <c r="M10" s="7">
        <f t="shared" si="1"/>
        <v>-4565.96</v>
      </c>
      <c r="N10" s="7">
        <v>55300</v>
      </c>
    </row>
    <row r="11" spans="1:14" x14ac:dyDescent="0.25">
      <c r="A11" s="2"/>
      <c r="B11" s="2"/>
      <c r="C11" s="2"/>
      <c r="D11" s="2"/>
      <c r="E11" s="2"/>
      <c r="F11" s="2" t="s">
        <v>67</v>
      </c>
      <c r="G11" s="2"/>
      <c r="H11" s="7">
        <v>83.32</v>
      </c>
      <c r="I11" s="7">
        <v>166.67</v>
      </c>
      <c r="J11" s="7">
        <f t="shared" si="0"/>
        <v>-83.35</v>
      </c>
      <c r="K11" s="7">
        <v>2974.95</v>
      </c>
      <c r="L11" s="7">
        <v>2000</v>
      </c>
      <c r="M11" s="7">
        <f t="shared" si="1"/>
        <v>974.95</v>
      </c>
      <c r="N11" s="7">
        <v>2000</v>
      </c>
    </row>
    <row r="12" spans="1:14" x14ac:dyDescent="0.25">
      <c r="A12" s="2"/>
      <c r="B12" s="2"/>
      <c r="C12" s="2"/>
      <c r="D12" s="2"/>
      <c r="E12" s="2"/>
      <c r="F12" s="2" t="s">
        <v>68</v>
      </c>
      <c r="G12" s="2"/>
      <c r="H12" s="7">
        <v>0</v>
      </c>
      <c r="I12" s="7">
        <v>183.33</v>
      </c>
      <c r="J12" s="7">
        <f t="shared" si="0"/>
        <v>-183.33</v>
      </c>
      <c r="K12" s="7">
        <v>3436.6</v>
      </c>
      <c r="L12" s="7">
        <v>2200</v>
      </c>
      <c r="M12" s="7">
        <f t="shared" si="1"/>
        <v>1236.5999999999999</v>
      </c>
      <c r="N12" s="7">
        <v>2200</v>
      </c>
    </row>
    <row r="13" spans="1:14" x14ac:dyDescent="0.25">
      <c r="A13" s="2"/>
      <c r="B13" s="2"/>
      <c r="C13" s="2"/>
      <c r="D13" s="2"/>
      <c r="E13" s="2"/>
      <c r="F13" s="2" t="s">
        <v>69</v>
      </c>
      <c r="G13" s="2"/>
      <c r="H13" s="7">
        <v>0</v>
      </c>
      <c r="I13" s="7">
        <v>525</v>
      </c>
      <c r="J13" s="7">
        <f t="shared" si="0"/>
        <v>-525</v>
      </c>
      <c r="K13" s="7">
        <v>6000</v>
      </c>
      <c r="L13" s="7">
        <v>6300</v>
      </c>
      <c r="M13" s="7">
        <f t="shared" si="1"/>
        <v>-300</v>
      </c>
      <c r="N13" s="7">
        <v>6300</v>
      </c>
    </row>
    <row r="14" spans="1:14" x14ac:dyDescent="0.25">
      <c r="A14" s="2"/>
      <c r="B14" s="2"/>
      <c r="C14" s="2"/>
      <c r="D14" s="2"/>
      <c r="E14" s="2"/>
      <c r="F14" s="2" t="s">
        <v>13</v>
      </c>
      <c r="G14" s="2"/>
      <c r="H14" s="7">
        <v>0</v>
      </c>
      <c r="I14" s="7">
        <v>420.83</v>
      </c>
      <c r="J14" s="7">
        <f t="shared" si="0"/>
        <v>-420.83</v>
      </c>
      <c r="K14" s="7">
        <v>4797.05</v>
      </c>
      <c r="L14" s="7">
        <v>5050</v>
      </c>
      <c r="M14" s="7">
        <f t="shared" si="1"/>
        <v>-252.95</v>
      </c>
      <c r="N14" s="7">
        <v>5050</v>
      </c>
    </row>
    <row r="15" spans="1:14" ht="15.75" thickBot="1" x14ac:dyDescent="0.3">
      <c r="A15" s="2"/>
      <c r="B15" s="2"/>
      <c r="C15" s="2"/>
      <c r="D15" s="2"/>
      <c r="E15" s="2"/>
      <c r="F15" s="2" t="s">
        <v>70</v>
      </c>
      <c r="G15" s="2"/>
      <c r="H15" s="8">
        <v>0</v>
      </c>
      <c r="I15" s="8">
        <v>0</v>
      </c>
      <c r="J15" s="8">
        <f t="shared" si="0"/>
        <v>0</v>
      </c>
      <c r="K15" s="8">
        <v>-363.09</v>
      </c>
      <c r="L15" s="8">
        <v>0</v>
      </c>
      <c r="M15" s="8">
        <f t="shared" si="1"/>
        <v>-363.09</v>
      </c>
      <c r="N15" s="8">
        <v>0</v>
      </c>
    </row>
    <row r="16" spans="1:14" x14ac:dyDescent="0.25">
      <c r="A16" s="2"/>
      <c r="B16" s="2"/>
      <c r="C16" s="2"/>
      <c r="D16" s="2"/>
      <c r="E16" s="2" t="s">
        <v>14</v>
      </c>
      <c r="F16" s="2"/>
      <c r="G16" s="2"/>
      <c r="H16" s="7">
        <f>ROUND(SUM(H8:H15),5)</f>
        <v>1369.9</v>
      </c>
      <c r="I16" s="7">
        <f>ROUND(SUM(I8:I15),5)</f>
        <v>2941.83</v>
      </c>
      <c r="J16" s="7">
        <f t="shared" si="0"/>
        <v>-1571.93</v>
      </c>
      <c r="K16" s="7">
        <f>ROUND(SUM(K8:K15),5)</f>
        <v>78750.73</v>
      </c>
      <c r="L16" s="7">
        <f>ROUND(SUM(L8:L15),5)</f>
        <v>78350</v>
      </c>
      <c r="M16" s="7">
        <f t="shared" si="1"/>
        <v>400.73</v>
      </c>
      <c r="N16" s="7">
        <f>ROUND(SUM(N8:N15),5)</f>
        <v>78350</v>
      </c>
    </row>
    <row r="17" spans="1:14" x14ac:dyDescent="0.25">
      <c r="A17" s="2"/>
      <c r="B17" s="2"/>
      <c r="C17" s="2"/>
      <c r="D17" s="2"/>
      <c r="E17" s="2" t="s">
        <v>71</v>
      </c>
      <c r="F17" s="2"/>
      <c r="G17" s="2"/>
      <c r="H17" s="7">
        <v>0</v>
      </c>
      <c r="I17" s="7">
        <v>0</v>
      </c>
      <c r="J17" s="7">
        <f t="shared" si="0"/>
        <v>0</v>
      </c>
      <c r="K17" s="7">
        <v>0</v>
      </c>
      <c r="L17" s="7">
        <v>0</v>
      </c>
      <c r="M17" s="7">
        <f t="shared" si="1"/>
        <v>0</v>
      </c>
      <c r="N17" s="7">
        <v>0</v>
      </c>
    </row>
    <row r="18" spans="1:14" x14ac:dyDescent="0.25">
      <c r="A18" s="2"/>
      <c r="B18" s="2"/>
      <c r="C18" s="2"/>
      <c r="D18" s="2"/>
      <c r="E18" s="2" t="s">
        <v>72</v>
      </c>
      <c r="F18" s="2"/>
      <c r="G18" s="2"/>
      <c r="H18" s="7">
        <v>0</v>
      </c>
      <c r="I18" s="7"/>
      <c r="J18" s="7"/>
      <c r="K18" s="7">
        <v>4301</v>
      </c>
      <c r="L18" s="7"/>
      <c r="M18" s="7"/>
      <c r="N18" s="7"/>
    </row>
    <row r="19" spans="1:14" x14ac:dyDescent="0.25">
      <c r="A19" s="2"/>
      <c r="B19" s="2"/>
      <c r="C19" s="2"/>
      <c r="D19" s="2"/>
      <c r="E19" s="2" t="s">
        <v>15</v>
      </c>
      <c r="F19" s="2"/>
      <c r="G19" s="2"/>
      <c r="H19" s="7"/>
      <c r="I19" s="7"/>
      <c r="J19" s="7"/>
      <c r="K19" s="7"/>
      <c r="L19" s="7"/>
      <c r="M19" s="7"/>
      <c r="N19" s="7"/>
    </row>
    <row r="20" spans="1:14" x14ac:dyDescent="0.25">
      <c r="A20" s="2"/>
      <c r="B20" s="2"/>
      <c r="C20" s="2"/>
      <c r="D20" s="2"/>
      <c r="E20" s="2"/>
      <c r="F20" s="2" t="s">
        <v>73</v>
      </c>
      <c r="G20" s="2"/>
      <c r="H20" s="7">
        <v>0</v>
      </c>
      <c r="I20" s="7">
        <v>0</v>
      </c>
      <c r="J20" s="7">
        <f t="shared" ref="J20:J27" si="2">ROUND((H20-I20),5)</f>
        <v>0</v>
      </c>
      <c r="K20" s="7">
        <v>5151.28</v>
      </c>
      <c r="L20" s="7">
        <v>0</v>
      </c>
      <c r="M20" s="7">
        <f t="shared" ref="M20:M27" si="3">ROUND((K20-L20),5)</f>
        <v>5151.28</v>
      </c>
      <c r="N20" s="7">
        <v>0</v>
      </c>
    </row>
    <row r="21" spans="1:14" x14ac:dyDescent="0.25">
      <c r="A21" s="2"/>
      <c r="B21" s="2"/>
      <c r="C21" s="2"/>
      <c r="D21" s="2"/>
      <c r="E21" s="2"/>
      <c r="F21" s="2" t="s">
        <v>16</v>
      </c>
      <c r="G21" s="2"/>
      <c r="H21" s="7">
        <v>499.13</v>
      </c>
      <c r="I21" s="7">
        <v>0</v>
      </c>
      <c r="J21" s="7">
        <f t="shared" si="2"/>
        <v>499.13</v>
      </c>
      <c r="K21" s="7">
        <v>5219.97</v>
      </c>
      <c r="L21" s="7">
        <v>0</v>
      </c>
      <c r="M21" s="7">
        <f t="shared" si="3"/>
        <v>5219.97</v>
      </c>
      <c r="N21" s="7">
        <v>0</v>
      </c>
    </row>
    <row r="22" spans="1:14" x14ac:dyDescent="0.25">
      <c r="A22" s="2"/>
      <c r="B22" s="2"/>
      <c r="C22" s="2"/>
      <c r="D22" s="2"/>
      <c r="E22" s="2"/>
      <c r="F22" s="2" t="s">
        <v>74</v>
      </c>
      <c r="G22" s="2"/>
      <c r="H22" s="7">
        <v>0.18</v>
      </c>
      <c r="I22" s="7">
        <v>0</v>
      </c>
      <c r="J22" s="7">
        <f t="shared" si="2"/>
        <v>0.18</v>
      </c>
      <c r="K22" s="7">
        <v>0.74</v>
      </c>
      <c r="L22" s="7">
        <v>0</v>
      </c>
      <c r="M22" s="7">
        <f t="shared" si="3"/>
        <v>0.74</v>
      </c>
      <c r="N22" s="7">
        <v>0</v>
      </c>
    </row>
    <row r="23" spans="1:14" x14ac:dyDescent="0.25">
      <c r="A23" s="2"/>
      <c r="B23" s="2"/>
      <c r="C23" s="2"/>
      <c r="D23" s="2"/>
      <c r="E23" s="2"/>
      <c r="F23" s="2" t="s">
        <v>17</v>
      </c>
      <c r="G23" s="2"/>
      <c r="H23" s="7">
        <v>2871.98</v>
      </c>
      <c r="I23" s="7">
        <v>0</v>
      </c>
      <c r="J23" s="7">
        <f t="shared" si="2"/>
        <v>2871.98</v>
      </c>
      <c r="K23" s="7">
        <v>6980.12</v>
      </c>
      <c r="L23" s="7">
        <v>0</v>
      </c>
      <c r="M23" s="7">
        <f t="shared" si="3"/>
        <v>6980.12</v>
      </c>
      <c r="N23" s="7">
        <v>0</v>
      </c>
    </row>
    <row r="24" spans="1:14" ht="15.75" thickBot="1" x14ac:dyDescent="0.3">
      <c r="A24" s="2"/>
      <c r="B24" s="2"/>
      <c r="C24" s="2"/>
      <c r="D24" s="2"/>
      <c r="E24" s="2"/>
      <c r="F24" s="2" t="s">
        <v>75</v>
      </c>
      <c r="G24" s="2"/>
      <c r="H24" s="9">
        <v>0</v>
      </c>
      <c r="I24" s="9">
        <v>0</v>
      </c>
      <c r="J24" s="9">
        <f t="shared" si="2"/>
        <v>0</v>
      </c>
      <c r="K24" s="9">
        <v>0</v>
      </c>
      <c r="L24" s="9">
        <v>0</v>
      </c>
      <c r="M24" s="9">
        <f t="shared" si="3"/>
        <v>0</v>
      </c>
      <c r="N24" s="9">
        <v>0</v>
      </c>
    </row>
    <row r="25" spans="1:14" ht="15.75" thickBot="1" x14ac:dyDescent="0.3">
      <c r="A25" s="2"/>
      <c r="B25" s="2"/>
      <c r="C25" s="2"/>
      <c r="D25" s="2"/>
      <c r="E25" s="2" t="s">
        <v>18</v>
      </c>
      <c r="F25" s="2"/>
      <c r="G25" s="2"/>
      <c r="H25" s="10">
        <f>ROUND(SUM(H19:H24),5)</f>
        <v>3371.29</v>
      </c>
      <c r="I25" s="10">
        <f>ROUND(SUM(I19:I24),5)</f>
        <v>0</v>
      </c>
      <c r="J25" s="10">
        <f t="shared" si="2"/>
        <v>3371.29</v>
      </c>
      <c r="K25" s="10">
        <f>ROUND(SUM(K19:K24),5)</f>
        <v>17352.11</v>
      </c>
      <c r="L25" s="10">
        <f>ROUND(SUM(L19:L24),5)</f>
        <v>0</v>
      </c>
      <c r="M25" s="10">
        <f t="shared" si="3"/>
        <v>17352.11</v>
      </c>
      <c r="N25" s="10">
        <f>ROUND(SUM(N19:N24),5)</f>
        <v>0</v>
      </c>
    </row>
    <row r="26" spans="1:14" ht="15.75" thickBot="1" x14ac:dyDescent="0.3">
      <c r="A26" s="2"/>
      <c r="B26" s="2"/>
      <c r="C26" s="2"/>
      <c r="D26" s="2" t="s">
        <v>19</v>
      </c>
      <c r="E26" s="2"/>
      <c r="F26" s="2"/>
      <c r="G26" s="2"/>
      <c r="H26" s="11">
        <f>ROUND(H7+SUM(H16:H18)+H25,5)</f>
        <v>4741.1899999999996</v>
      </c>
      <c r="I26" s="11">
        <f>ROUND(I7+SUM(I16:I18)+I25,5)</f>
        <v>2941.83</v>
      </c>
      <c r="J26" s="11">
        <f t="shared" si="2"/>
        <v>1799.36</v>
      </c>
      <c r="K26" s="11">
        <f>ROUND(K7+SUM(K16:K18)+K25,5)</f>
        <v>100403.84</v>
      </c>
      <c r="L26" s="11">
        <f>ROUND(L7+SUM(L16:L18)+L25,5)</f>
        <v>78350</v>
      </c>
      <c r="M26" s="11">
        <f t="shared" si="3"/>
        <v>22053.84</v>
      </c>
      <c r="N26" s="11">
        <f>ROUND(N7+SUM(N16:N18)+N25,5)</f>
        <v>78350</v>
      </c>
    </row>
    <row r="27" spans="1:14" x14ac:dyDescent="0.25">
      <c r="A27" s="2"/>
      <c r="B27" s="2"/>
      <c r="C27" s="2" t="s">
        <v>20</v>
      </c>
      <c r="D27" s="2"/>
      <c r="E27" s="2"/>
      <c r="F27" s="2"/>
      <c r="G27" s="2"/>
      <c r="H27" s="7">
        <f>H26</f>
        <v>4741.1899999999996</v>
      </c>
      <c r="I27" s="7">
        <f>I26</f>
        <v>2941.83</v>
      </c>
      <c r="J27" s="7">
        <f t="shared" si="2"/>
        <v>1799.36</v>
      </c>
      <c r="K27" s="7">
        <f>K26</f>
        <v>100403.84</v>
      </c>
      <c r="L27" s="7">
        <f>L26</f>
        <v>78350</v>
      </c>
      <c r="M27" s="7">
        <f t="shared" si="3"/>
        <v>22053.84</v>
      </c>
      <c r="N27" s="7">
        <f>N26</f>
        <v>78350</v>
      </c>
    </row>
    <row r="28" spans="1:14" x14ac:dyDescent="0.25">
      <c r="A28" s="2"/>
      <c r="B28" s="2"/>
      <c r="C28" s="2"/>
      <c r="D28" s="2" t="s">
        <v>76</v>
      </c>
      <c r="E28" s="2"/>
      <c r="F28" s="2"/>
      <c r="G28" s="2"/>
      <c r="H28" s="7"/>
      <c r="I28" s="7"/>
      <c r="J28" s="7"/>
      <c r="K28" s="7"/>
      <c r="L28" s="7"/>
      <c r="M28" s="7"/>
      <c r="N28" s="7"/>
    </row>
    <row r="29" spans="1:14" x14ac:dyDescent="0.25">
      <c r="A29" s="2"/>
      <c r="B29" s="2"/>
      <c r="C29" s="2"/>
      <c r="D29" s="2"/>
      <c r="E29" s="2" t="s">
        <v>77</v>
      </c>
      <c r="F29" s="2"/>
      <c r="G29" s="2"/>
      <c r="H29" s="7">
        <v>0</v>
      </c>
      <c r="I29" s="7">
        <v>16.670000000000002</v>
      </c>
      <c r="J29" s="7">
        <f>ROUND((H29-I29),5)</f>
        <v>-16.670000000000002</v>
      </c>
      <c r="K29" s="7">
        <v>362.5</v>
      </c>
      <c r="L29" s="7">
        <v>200</v>
      </c>
      <c r="M29" s="7">
        <f>ROUND((K29-L29),5)</f>
        <v>162.5</v>
      </c>
      <c r="N29" s="7">
        <v>200</v>
      </c>
    </row>
    <row r="30" spans="1:14" x14ac:dyDescent="0.25">
      <c r="A30" s="2"/>
      <c r="B30" s="2"/>
      <c r="C30" s="2"/>
      <c r="D30" s="2"/>
      <c r="E30" s="2" t="s">
        <v>78</v>
      </c>
      <c r="F30" s="2"/>
      <c r="G30" s="2"/>
      <c r="H30" s="7"/>
      <c r="I30" s="7"/>
      <c r="J30" s="7"/>
      <c r="K30" s="7"/>
      <c r="L30" s="7"/>
      <c r="M30" s="7"/>
      <c r="N30" s="7"/>
    </row>
    <row r="31" spans="1:14" x14ac:dyDescent="0.25">
      <c r="A31" s="2"/>
      <c r="B31" s="2"/>
      <c r="C31" s="2"/>
      <c r="D31" s="2"/>
      <c r="E31" s="2"/>
      <c r="F31" s="2" t="s">
        <v>79</v>
      </c>
      <c r="G31" s="2"/>
      <c r="H31" s="7"/>
      <c r="I31" s="7"/>
      <c r="J31" s="7"/>
      <c r="K31" s="7"/>
      <c r="L31" s="7"/>
      <c r="M31" s="7"/>
      <c r="N31" s="7"/>
    </row>
    <row r="32" spans="1:14" x14ac:dyDescent="0.25">
      <c r="A32" s="2"/>
      <c r="B32" s="2"/>
      <c r="C32" s="2"/>
      <c r="D32" s="2"/>
      <c r="E32" s="2"/>
      <c r="F32" s="2"/>
      <c r="G32" s="2" t="s">
        <v>80</v>
      </c>
      <c r="H32" s="7">
        <v>765</v>
      </c>
      <c r="I32" s="7">
        <v>766.67</v>
      </c>
      <c r="J32" s="7">
        <f>ROUND((H32-I32),5)</f>
        <v>-1.67</v>
      </c>
      <c r="K32" s="7">
        <v>9180</v>
      </c>
      <c r="L32" s="7">
        <v>9200</v>
      </c>
      <c r="M32" s="7">
        <f>ROUND((K32-L32),5)</f>
        <v>-20</v>
      </c>
      <c r="N32" s="7">
        <v>9200</v>
      </c>
    </row>
    <row r="33" spans="1:14" ht="15.75" thickBot="1" x14ac:dyDescent="0.3">
      <c r="A33" s="2"/>
      <c r="B33" s="2"/>
      <c r="C33" s="2"/>
      <c r="D33" s="2"/>
      <c r="E33" s="2"/>
      <c r="F33" s="2"/>
      <c r="G33" s="2" t="s">
        <v>81</v>
      </c>
      <c r="H33" s="8">
        <v>0</v>
      </c>
      <c r="I33" s="8">
        <v>16.670000000000002</v>
      </c>
      <c r="J33" s="8">
        <f>ROUND((H33-I33),5)</f>
        <v>-16.670000000000002</v>
      </c>
      <c r="K33" s="8">
        <v>150</v>
      </c>
      <c r="L33" s="8">
        <v>200</v>
      </c>
      <c r="M33" s="8">
        <f>ROUND((K33-L33),5)</f>
        <v>-50</v>
      </c>
      <c r="N33" s="8">
        <v>200</v>
      </c>
    </row>
    <row r="34" spans="1:14" x14ac:dyDescent="0.25">
      <c r="A34" s="2"/>
      <c r="B34" s="2"/>
      <c r="C34" s="2"/>
      <c r="D34" s="2"/>
      <c r="E34" s="2"/>
      <c r="F34" s="2" t="s">
        <v>82</v>
      </c>
      <c r="G34" s="2"/>
      <c r="H34" s="7">
        <f>ROUND(SUM(H31:H33),5)</f>
        <v>765</v>
      </c>
      <c r="I34" s="7">
        <f>ROUND(SUM(I31:I33),5)</f>
        <v>783.34</v>
      </c>
      <c r="J34" s="7">
        <f>ROUND((H34-I34),5)</f>
        <v>-18.34</v>
      </c>
      <c r="K34" s="7">
        <f>ROUND(SUM(K31:K33),5)</f>
        <v>9330</v>
      </c>
      <c r="L34" s="7">
        <f>ROUND(SUM(L31:L33),5)</f>
        <v>9400</v>
      </c>
      <c r="M34" s="7">
        <f>ROUND((K34-L34),5)</f>
        <v>-70</v>
      </c>
      <c r="N34" s="7">
        <f>ROUND(SUM(N31:N33),5)</f>
        <v>9400</v>
      </c>
    </row>
    <row r="35" spans="1:14" x14ac:dyDescent="0.25">
      <c r="A35" s="2"/>
      <c r="B35" s="2"/>
      <c r="C35" s="2"/>
      <c r="D35" s="2"/>
      <c r="E35" s="2"/>
      <c r="F35" s="2" t="s">
        <v>83</v>
      </c>
      <c r="G35" s="2"/>
      <c r="H35" s="7">
        <v>121.08</v>
      </c>
      <c r="I35" s="7">
        <v>125</v>
      </c>
      <c r="J35" s="7">
        <f>ROUND((H35-I35),5)</f>
        <v>-3.92</v>
      </c>
      <c r="K35" s="7">
        <v>1410.85</v>
      </c>
      <c r="L35" s="7">
        <v>1500</v>
      </c>
      <c r="M35" s="7">
        <f>ROUND((K35-L35),5)</f>
        <v>-89.15</v>
      </c>
      <c r="N35" s="7">
        <v>1500</v>
      </c>
    </row>
    <row r="36" spans="1:14" x14ac:dyDescent="0.25">
      <c r="A36" s="2"/>
      <c r="B36" s="2"/>
      <c r="C36" s="2"/>
      <c r="D36" s="2"/>
      <c r="E36" s="2"/>
      <c r="F36" s="2" t="s">
        <v>84</v>
      </c>
      <c r="G36" s="2"/>
      <c r="H36" s="7"/>
      <c r="I36" s="7"/>
      <c r="J36" s="7"/>
      <c r="K36" s="7"/>
      <c r="L36" s="7"/>
      <c r="M36" s="7"/>
      <c r="N36" s="7"/>
    </row>
    <row r="37" spans="1:14" x14ac:dyDescent="0.25">
      <c r="A37" s="2"/>
      <c r="B37" s="2"/>
      <c r="C37" s="2"/>
      <c r="D37" s="2"/>
      <c r="E37" s="2"/>
      <c r="F37" s="2"/>
      <c r="G37" s="2" t="s">
        <v>85</v>
      </c>
      <c r="H37" s="7">
        <v>19.59</v>
      </c>
      <c r="I37" s="7">
        <v>4.17</v>
      </c>
      <c r="J37" s="7">
        <f>ROUND((H37-I37),5)</f>
        <v>15.42</v>
      </c>
      <c r="K37" s="7">
        <v>19.59</v>
      </c>
      <c r="L37" s="7">
        <v>50</v>
      </c>
      <c r="M37" s="7">
        <f>ROUND((K37-L37),5)</f>
        <v>-30.41</v>
      </c>
      <c r="N37" s="7">
        <v>50</v>
      </c>
    </row>
    <row r="38" spans="1:14" ht="15.75" thickBot="1" x14ac:dyDescent="0.3">
      <c r="A38" s="2"/>
      <c r="B38" s="2"/>
      <c r="C38" s="2"/>
      <c r="D38" s="2"/>
      <c r="E38" s="2"/>
      <c r="F38" s="2"/>
      <c r="G38" s="2" t="s">
        <v>86</v>
      </c>
      <c r="H38" s="8">
        <v>-8.25</v>
      </c>
      <c r="I38" s="8">
        <v>291.67</v>
      </c>
      <c r="J38" s="8">
        <f>ROUND((H38-I38),5)</f>
        <v>-299.92</v>
      </c>
      <c r="K38" s="8">
        <v>304.69</v>
      </c>
      <c r="L38" s="8">
        <v>3500</v>
      </c>
      <c r="M38" s="8">
        <f>ROUND((K38-L38),5)</f>
        <v>-3195.31</v>
      </c>
      <c r="N38" s="8">
        <v>3500</v>
      </c>
    </row>
    <row r="39" spans="1:14" x14ac:dyDescent="0.25">
      <c r="A39" s="2"/>
      <c r="B39" s="2"/>
      <c r="C39" s="2"/>
      <c r="D39" s="2"/>
      <c r="E39" s="2"/>
      <c r="F39" s="2" t="s">
        <v>87</v>
      </c>
      <c r="G39" s="2"/>
      <c r="H39" s="7">
        <f>ROUND(SUM(H36:H38),5)</f>
        <v>11.34</v>
      </c>
      <c r="I39" s="7">
        <f>ROUND(SUM(I36:I38),5)</f>
        <v>295.83999999999997</v>
      </c>
      <c r="J39" s="7">
        <f>ROUND((H39-I39),5)</f>
        <v>-284.5</v>
      </c>
      <c r="K39" s="7">
        <f>ROUND(SUM(K36:K38),5)</f>
        <v>324.27999999999997</v>
      </c>
      <c r="L39" s="7">
        <f>ROUND(SUM(L36:L38),5)</f>
        <v>3550</v>
      </c>
      <c r="M39" s="7">
        <f>ROUND((K39-L39),5)</f>
        <v>-3225.72</v>
      </c>
      <c r="N39" s="7">
        <f>ROUND(SUM(N36:N38),5)</f>
        <v>3550</v>
      </c>
    </row>
    <row r="40" spans="1:14" x14ac:dyDescent="0.25">
      <c r="A40" s="2"/>
      <c r="B40" s="2"/>
      <c r="C40" s="2"/>
      <c r="D40" s="2"/>
      <c r="E40" s="2"/>
      <c r="F40" s="2" t="s">
        <v>88</v>
      </c>
      <c r="G40" s="2"/>
      <c r="H40" s="7">
        <v>300</v>
      </c>
      <c r="I40" s="7">
        <v>100</v>
      </c>
      <c r="J40" s="7">
        <f>ROUND((H40-I40),5)</f>
        <v>200</v>
      </c>
      <c r="K40" s="7">
        <v>1020</v>
      </c>
      <c r="L40" s="7">
        <v>1200</v>
      </c>
      <c r="M40" s="7">
        <f>ROUND((K40-L40),5)</f>
        <v>-180</v>
      </c>
      <c r="N40" s="7">
        <v>1200</v>
      </c>
    </row>
    <row r="41" spans="1:14" x14ac:dyDescent="0.25">
      <c r="A41" s="2"/>
      <c r="B41" s="2"/>
      <c r="C41" s="2"/>
      <c r="D41" s="2"/>
      <c r="E41" s="2"/>
      <c r="F41" s="2" t="s">
        <v>89</v>
      </c>
      <c r="G41" s="2"/>
      <c r="H41" s="7">
        <v>0</v>
      </c>
      <c r="I41" s="7">
        <v>20.83</v>
      </c>
      <c r="J41" s="7">
        <f>ROUND((H41-I41),5)</f>
        <v>-20.83</v>
      </c>
      <c r="K41" s="7">
        <v>251</v>
      </c>
      <c r="L41" s="7">
        <v>250</v>
      </c>
      <c r="M41" s="7">
        <f>ROUND((K41-L41),5)</f>
        <v>1</v>
      </c>
      <c r="N41" s="7">
        <v>250</v>
      </c>
    </row>
    <row r="42" spans="1:14" x14ac:dyDescent="0.25">
      <c r="A42" s="2"/>
      <c r="B42" s="2"/>
      <c r="C42" s="2"/>
      <c r="D42" s="2"/>
      <c r="E42" s="2"/>
      <c r="F42" s="2" t="s">
        <v>90</v>
      </c>
      <c r="G42" s="2"/>
      <c r="H42" s="7"/>
      <c r="I42" s="7"/>
      <c r="J42" s="7"/>
      <c r="K42" s="7"/>
      <c r="L42" s="7"/>
      <c r="M42" s="7"/>
      <c r="N42" s="7"/>
    </row>
    <row r="43" spans="1:14" x14ac:dyDescent="0.25">
      <c r="A43" s="2"/>
      <c r="B43" s="2"/>
      <c r="C43" s="2"/>
      <c r="D43" s="2"/>
      <c r="E43" s="2"/>
      <c r="F43" s="2"/>
      <c r="G43" s="2" t="s">
        <v>91</v>
      </c>
      <c r="H43" s="7">
        <v>0</v>
      </c>
      <c r="I43" s="7">
        <v>91.67</v>
      </c>
      <c r="J43" s="7">
        <f>ROUND((H43-I43),5)</f>
        <v>-91.67</v>
      </c>
      <c r="K43" s="7">
        <v>956</v>
      </c>
      <c r="L43" s="7">
        <v>1100</v>
      </c>
      <c r="M43" s="7">
        <f>ROUND((K43-L43),5)</f>
        <v>-144</v>
      </c>
      <c r="N43" s="7">
        <v>1100</v>
      </c>
    </row>
    <row r="44" spans="1:14" x14ac:dyDescent="0.25">
      <c r="A44" s="2"/>
      <c r="B44" s="2"/>
      <c r="C44" s="2"/>
      <c r="D44" s="2"/>
      <c r="E44" s="2"/>
      <c r="F44" s="2"/>
      <c r="G44" s="2" t="s">
        <v>92</v>
      </c>
      <c r="H44" s="7">
        <v>0</v>
      </c>
      <c r="I44" s="7">
        <v>66.67</v>
      </c>
      <c r="J44" s="7">
        <f>ROUND((H44-I44),5)</f>
        <v>-66.67</v>
      </c>
      <c r="K44" s="7">
        <v>566</v>
      </c>
      <c r="L44" s="7">
        <v>800</v>
      </c>
      <c r="M44" s="7">
        <f>ROUND((K44-L44),5)</f>
        <v>-234</v>
      </c>
      <c r="N44" s="7">
        <v>800</v>
      </c>
    </row>
    <row r="45" spans="1:14" ht="15.75" thickBot="1" x14ac:dyDescent="0.3">
      <c r="A45" s="2"/>
      <c r="B45" s="2"/>
      <c r="C45" s="2"/>
      <c r="D45" s="2"/>
      <c r="E45" s="2"/>
      <c r="F45" s="2"/>
      <c r="G45" s="2" t="s">
        <v>93</v>
      </c>
      <c r="H45" s="8">
        <v>0</v>
      </c>
      <c r="I45" s="8">
        <v>16.670000000000002</v>
      </c>
      <c r="J45" s="8">
        <f>ROUND((H45-I45),5)</f>
        <v>-16.670000000000002</v>
      </c>
      <c r="K45" s="8">
        <v>0</v>
      </c>
      <c r="L45" s="8">
        <v>200</v>
      </c>
      <c r="M45" s="8">
        <f>ROUND((K45-L45),5)</f>
        <v>-200</v>
      </c>
      <c r="N45" s="8">
        <v>200</v>
      </c>
    </row>
    <row r="46" spans="1:14" x14ac:dyDescent="0.25">
      <c r="A46" s="2"/>
      <c r="B46" s="2"/>
      <c r="C46" s="2"/>
      <c r="D46" s="2"/>
      <c r="E46" s="2"/>
      <c r="F46" s="2" t="s">
        <v>94</v>
      </c>
      <c r="G46" s="2"/>
      <c r="H46" s="7">
        <f>ROUND(SUM(H42:H45),5)</f>
        <v>0</v>
      </c>
      <c r="I46" s="7">
        <f>ROUND(SUM(I42:I45),5)</f>
        <v>175.01</v>
      </c>
      <c r="J46" s="7">
        <f>ROUND((H46-I46),5)</f>
        <v>-175.01</v>
      </c>
      <c r="K46" s="7">
        <f>ROUND(SUM(K42:K45),5)</f>
        <v>1522</v>
      </c>
      <c r="L46" s="7">
        <f>ROUND(SUM(L42:L45),5)</f>
        <v>2100</v>
      </c>
      <c r="M46" s="7">
        <f>ROUND((K46-L46),5)</f>
        <v>-578</v>
      </c>
      <c r="N46" s="7">
        <f>ROUND(SUM(N42:N45),5)</f>
        <v>2100</v>
      </c>
    </row>
    <row r="47" spans="1:14" x14ac:dyDescent="0.25">
      <c r="A47" s="2"/>
      <c r="B47" s="2"/>
      <c r="C47" s="2"/>
      <c r="D47" s="2"/>
      <c r="E47" s="2"/>
      <c r="F47" s="2" t="s">
        <v>95</v>
      </c>
      <c r="G47" s="2"/>
      <c r="H47" s="7"/>
      <c r="I47" s="7"/>
      <c r="J47" s="7"/>
      <c r="K47" s="7"/>
      <c r="L47" s="7"/>
      <c r="M47" s="7"/>
      <c r="N47" s="7"/>
    </row>
    <row r="48" spans="1:14" x14ac:dyDescent="0.25">
      <c r="A48" s="2"/>
      <c r="B48" s="2"/>
      <c r="C48" s="2"/>
      <c r="D48" s="2"/>
      <c r="E48" s="2"/>
      <c r="F48" s="2"/>
      <c r="G48" s="2" t="s">
        <v>96</v>
      </c>
      <c r="H48" s="7">
        <v>0</v>
      </c>
      <c r="I48" s="7">
        <v>20.83</v>
      </c>
      <c r="J48" s="7">
        <f t="shared" ref="J48:J58" si="4">ROUND((H48-I48),5)</f>
        <v>-20.83</v>
      </c>
      <c r="K48" s="7">
        <v>0</v>
      </c>
      <c r="L48" s="7">
        <v>250</v>
      </c>
      <c r="M48" s="7">
        <f t="shared" ref="M48:M58" si="5">ROUND((K48-L48),5)</f>
        <v>-250</v>
      </c>
      <c r="N48" s="7">
        <v>250</v>
      </c>
    </row>
    <row r="49" spans="1:14" ht="15.75" thickBot="1" x14ac:dyDescent="0.3">
      <c r="A49" s="2"/>
      <c r="B49" s="2"/>
      <c r="C49" s="2"/>
      <c r="D49" s="2"/>
      <c r="E49" s="2"/>
      <c r="F49" s="2"/>
      <c r="G49" s="2" t="s">
        <v>97</v>
      </c>
      <c r="H49" s="8">
        <v>0</v>
      </c>
      <c r="I49" s="8">
        <v>58.33</v>
      </c>
      <c r="J49" s="8">
        <f t="shared" si="4"/>
        <v>-58.33</v>
      </c>
      <c r="K49" s="8">
        <v>174.35</v>
      </c>
      <c r="L49" s="8">
        <v>700</v>
      </c>
      <c r="M49" s="8">
        <f t="shared" si="5"/>
        <v>-525.65</v>
      </c>
      <c r="N49" s="8">
        <v>700</v>
      </c>
    </row>
    <row r="50" spans="1:14" x14ac:dyDescent="0.25">
      <c r="A50" s="2"/>
      <c r="B50" s="2"/>
      <c r="C50" s="2"/>
      <c r="D50" s="2"/>
      <c r="E50" s="2"/>
      <c r="F50" s="2" t="s">
        <v>98</v>
      </c>
      <c r="G50" s="2"/>
      <c r="H50" s="7">
        <f>ROUND(SUM(H47:H49),5)</f>
        <v>0</v>
      </c>
      <c r="I50" s="7">
        <f>ROUND(SUM(I47:I49),5)</f>
        <v>79.16</v>
      </c>
      <c r="J50" s="7">
        <f t="shared" si="4"/>
        <v>-79.16</v>
      </c>
      <c r="K50" s="7">
        <f>ROUND(SUM(K47:K49),5)</f>
        <v>174.35</v>
      </c>
      <c r="L50" s="7">
        <f>ROUND(SUM(L47:L49),5)</f>
        <v>950</v>
      </c>
      <c r="M50" s="7">
        <f t="shared" si="5"/>
        <v>-775.65</v>
      </c>
      <c r="N50" s="7">
        <f>ROUND(SUM(N47:N49),5)</f>
        <v>950</v>
      </c>
    </row>
    <row r="51" spans="1:14" x14ac:dyDescent="0.25">
      <c r="A51" s="2"/>
      <c r="B51" s="2"/>
      <c r="C51" s="2"/>
      <c r="D51" s="2"/>
      <c r="E51" s="2"/>
      <c r="F51" s="2" t="s">
        <v>99</v>
      </c>
      <c r="G51" s="2"/>
      <c r="H51" s="7">
        <v>0</v>
      </c>
      <c r="I51" s="7">
        <v>0</v>
      </c>
      <c r="J51" s="7">
        <f t="shared" si="4"/>
        <v>0</v>
      </c>
      <c r="K51" s="7">
        <v>0</v>
      </c>
      <c r="L51" s="7">
        <v>0</v>
      </c>
      <c r="M51" s="7">
        <f t="shared" si="5"/>
        <v>0</v>
      </c>
      <c r="N51" s="7">
        <v>0</v>
      </c>
    </row>
    <row r="52" spans="1:14" x14ac:dyDescent="0.25">
      <c r="A52" s="2"/>
      <c r="B52" s="2"/>
      <c r="C52" s="2"/>
      <c r="D52" s="2"/>
      <c r="E52" s="2"/>
      <c r="F52" s="2" t="s">
        <v>100</v>
      </c>
      <c r="G52" s="2"/>
      <c r="H52" s="7">
        <v>0</v>
      </c>
      <c r="I52" s="7">
        <v>83.33</v>
      </c>
      <c r="J52" s="7">
        <f t="shared" si="4"/>
        <v>-83.33</v>
      </c>
      <c r="K52" s="7">
        <v>289.93</v>
      </c>
      <c r="L52" s="7">
        <v>1000</v>
      </c>
      <c r="M52" s="7">
        <f t="shared" si="5"/>
        <v>-710.07</v>
      </c>
      <c r="N52" s="7">
        <v>1000</v>
      </c>
    </row>
    <row r="53" spans="1:14" x14ac:dyDescent="0.25">
      <c r="A53" s="2"/>
      <c r="B53" s="2"/>
      <c r="C53" s="2"/>
      <c r="D53" s="2"/>
      <c r="E53" s="2"/>
      <c r="F53" s="2" t="s">
        <v>101</v>
      </c>
      <c r="G53" s="2"/>
      <c r="H53" s="7">
        <v>0</v>
      </c>
      <c r="I53" s="7">
        <v>25</v>
      </c>
      <c r="J53" s="7">
        <f t="shared" si="4"/>
        <v>-25</v>
      </c>
      <c r="K53" s="7">
        <v>50</v>
      </c>
      <c r="L53" s="7">
        <v>300</v>
      </c>
      <c r="M53" s="7">
        <f t="shared" si="5"/>
        <v>-250</v>
      </c>
      <c r="N53" s="7">
        <v>300</v>
      </c>
    </row>
    <row r="54" spans="1:14" x14ac:dyDescent="0.25">
      <c r="A54" s="2"/>
      <c r="B54" s="2"/>
      <c r="C54" s="2"/>
      <c r="D54" s="2"/>
      <c r="E54" s="2"/>
      <c r="F54" s="2" t="s">
        <v>102</v>
      </c>
      <c r="G54" s="2"/>
      <c r="H54" s="7">
        <v>0</v>
      </c>
      <c r="I54" s="7">
        <v>4.17</v>
      </c>
      <c r="J54" s="7">
        <f t="shared" si="4"/>
        <v>-4.17</v>
      </c>
      <c r="K54" s="7">
        <v>60.5</v>
      </c>
      <c r="L54" s="7">
        <v>50</v>
      </c>
      <c r="M54" s="7">
        <f t="shared" si="5"/>
        <v>10.5</v>
      </c>
      <c r="N54" s="7">
        <v>50</v>
      </c>
    </row>
    <row r="55" spans="1:14" x14ac:dyDescent="0.25">
      <c r="A55" s="2"/>
      <c r="B55" s="2"/>
      <c r="C55" s="2"/>
      <c r="D55" s="2"/>
      <c r="E55" s="2"/>
      <c r="F55" s="2" t="s">
        <v>103</v>
      </c>
      <c r="G55" s="2"/>
      <c r="H55" s="7">
        <v>0</v>
      </c>
      <c r="I55" s="7">
        <v>16.670000000000002</v>
      </c>
      <c r="J55" s="7">
        <f t="shared" si="4"/>
        <v>-16.670000000000002</v>
      </c>
      <c r="K55" s="7">
        <v>0</v>
      </c>
      <c r="L55" s="7">
        <v>200</v>
      </c>
      <c r="M55" s="7">
        <f t="shared" si="5"/>
        <v>-200</v>
      </c>
      <c r="N55" s="7">
        <v>200</v>
      </c>
    </row>
    <row r="56" spans="1:14" x14ac:dyDescent="0.25">
      <c r="A56" s="2"/>
      <c r="B56" s="2"/>
      <c r="C56" s="2"/>
      <c r="D56" s="2"/>
      <c r="E56" s="2"/>
      <c r="F56" s="2" t="s">
        <v>104</v>
      </c>
      <c r="G56" s="2"/>
      <c r="H56" s="7">
        <v>0</v>
      </c>
      <c r="I56" s="7">
        <v>0</v>
      </c>
      <c r="J56" s="7">
        <f t="shared" si="4"/>
        <v>0</v>
      </c>
      <c r="K56" s="7">
        <v>0</v>
      </c>
      <c r="L56" s="7">
        <v>0</v>
      </c>
      <c r="M56" s="7">
        <f t="shared" si="5"/>
        <v>0</v>
      </c>
      <c r="N56" s="7">
        <v>0</v>
      </c>
    </row>
    <row r="57" spans="1:14" x14ac:dyDescent="0.25">
      <c r="A57" s="2"/>
      <c r="B57" s="2"/>
      <c r="C57" s="2"/>
      <c r="D57" s="2"/>
      <c r="E57" s="2"/>
      <c r="F57" s="2" t="s">
        <v>105</v>
      </c>
      <c r="G57" s="2"/>
      <c r="H57" s="7">
        <v>0</v>
      </c>
      <c r="I57" s="7">
        <v>0</v>
      </c>
      <c r="J57" s="7">
        <f t="shared" si="4"/>
        <v>0</v>
      </c>
      <c r="K57" s="7">
        <v>147</v>
      </c>
      <c r="L57" s="7">
        <v>0</v>
      </c>
      <c r="M57" s="7">
        <f t="shared" si="5"/>
        <v>147</v>
      </c>
      <c r="N57" s="7">
        <v>0</v>
      </c>
    </row>
    <row r="58" spans="1:14" x14ac:dyDescent="0.25">
      <c r="A58" s="2"/>
      <c r="B58" s="2"/>
      <c r="C58" s="2"/>
      <c r="D58" s="2"/>
      <c r="E58" s="2"/>
      <c r="F58" s="2" t="s">
        <v>106</v>
      </c>
      <c r="G58" s="2"/>
      <c r="H58" s="7">
        <v>68.489999999999995</v>
      </c>
      <c r="I58" s="7">
        <v>58.33</v>
      </c>
      <c r="J58" s="7">
        <f t="shared" si="4"/>
        <v>10.16</v>
      </c>
      <c r="K58" s="7">
        <v>789.62</v>
      </c>
      <c r="L58" s="7">
        <v>700</v>
      </c>
      <c r="M58" s="7">
        <f t="shared" si="5"/>
        <v>89.62</v>
      </c>
      <c r="N58" s="7">
        <v>700</v>
      </c>
    </row>
    <row r="59" spans="1:14" x14ac:dyDescent="0.25">
      <c r="A59" s="2"/>
      <c r="B59" s="2"/>
      <c r="C59" s="2"/>
      <c r="D59" s="2"/>
      <c r="E59" s="2"/>
      <c r="F59" s="2" t="s">
        <v>107</v>
      </c>
      <c r="G59" s="2"/>
      <c r="H59" s="7"/>
      <c r="I59" s="7"/>
      <c r="J59" s="7"/>
      <c r="K59" s="7"/>
      <c r="L59" s="7"/>
      <c r="M59" s="7"/>
      <c r="N59" s="7"/>
    </row>
    <row r="60" spans="1:14" x14ac:dyDescent="0.25">
      <c r="A60" s="2"/>
      <c r="B60" s="2"/>
      <c r="C60" s="2"/>
      <c r="D60" s="2"/>
      <c r="E60" s="2"/>
      <c r="F60" s="2"/>
      <c r="G60" s="2" t="s">
        <v>108</v>
      </c>
      <c r="H60" s="7">
        <v>0</v>
      </c>
      <c r="I60" s="7">
        <v>0</v>
      </c>
      <c r="J60" s="7">
        <f>ROUND((H60-I60),5)</f>
        <v>0</v>
      </c>
      <c r="K60" s="7">
        <v>500</v>
      </c>
      <c r="L60" s="7">
        <v>0</v>
      </c>
      <c r="M60" s="7">
        <f>ROUND((K60-L60),5)</f>
        <v>500</v>
      </c>
      <c r="N60" s="7">
        <v>0</v>
      </c>
    </row>
    <row r="61" spans="1:14" ht="15.75" thickBot="1" x14ac:dyDescent="0.3">
      <c r="A61" s="2"/>
      <c r="B61" s="2"/>
      <c r="C61" s="2"/>
      <c r="D61" s="2"/>
      <c r="E61" s="2"/>
      <c r="F61" s="2"/>
      <c r="G61" s="2" t="s">
        <v>109</v>
      </c>
      <c r="H61" s="9">
        <v>0</v>
      </c>
      <c r="I61" s="9">
        <v>0</v>
      </c>
      <c r="J61" s="9">
        <f>ROUND((H61-I61),5)</f>
        <v>0</v>
      </c>
      <c r="K61" s="9">
        <v>0</v>
      </c>
      <c r="L61" s="9">
        <v>0</v>
      </c>
      <c r="M61" s="9">
        <f>ROUND((K61-L61),5)</f>
        <v>0</v>
      </c>
      <c r="N61" s="9">
        <v>0</v>
      </c>
    </row>
    <row r="62" spans="1:14" ht="15.75" thickBot="1" x14ac:dyDescent="0.3">
      <c r="A62" s="2"/>
      <c r="B62" s="2"/>
      <c r="C62" s="2"/>
      <c r="D62" s="2"/>
      <c r="E62" s="2"/>
      <c r="F62" s="2" t="s">
        <v>110</v>
      </c>
      <c r="G62" s="2"/>
      <c r="H62" s="11">
        <f>ROUND(SUM(H59:H61),5)</f>
        <v>0</v>
      </c>
      <c r="I62" s="11">
        <f>ROUND(SUM(I59:I61),5)</f>
        <v>0</v>
      </c>
      <c r="J62" s="11">
        <f>ROUND((H62-I62),5)</f>
        <v>0</v>
      </c>
      <c r="K62" s="11">
        <f>ROUND(SUM(K59:K61),5)</f>
        <v>500</v>
      </c>
      <c r="L62" s="11">
        <f>ROUND(SUM(L59:L61),5)</f>
        <v>0</v>
      </c>
      <c r="M62" s="11">
        <f>ROUND((K62-L62),5)</f>
        <v>500</v>
      </c>
      <c r="N62" s="11">
        <f>ROUND(SUM(N59:N61),5)</f>
        <v>0</v>
      </c>
    </row>
    <row r="63" spans="1:14" x14ac:dyDescent="0.25">
      <c r="A63" s="2"/>
      <c r="B63" s="2"/>
      <c r="C63" s="2"/>
      <c r="D63" s="2"/>
      <c r="E63" s="2" t="s">
        <v>111</v>
      </c>
      <c r="F63" s="2"/>
      <c r="G63" s="2"/>
      <c r="H63" s="7">
        <f>ROUND(H30+SUM(H34:H35)+SUM(H39:H41)+H46+SUM(H50:H58)+H62,5)</f>
        <v>1265.9100000000001</v>
      </c>
      <c r="I63" s="7">
        <f>ROUND(I30+SUM(I34:I35)+SUM(I39:I41)+I46+SUM(I50:I58)+I62,5)</f>
        <v>1766.68</v>
      </c>
      <c r="J63" s="7">
        <f>ROUND((H63-I63),5)</f>
        <v>-500.77</v>
      </c>
      <c r="K63" s="7">
        <f>ROUND(K30+SUM(K34:K35)+SUM(K39:K41)+K46+SUM(K50:K58)+K62,5)</f>
        <v>15869.53</v>
      </c>
      <c r="L63" s="7">
        <f>ROUND(L30+SUM(L34:L35)+SUM(L39:L41)+L46+SUM(L50:L58)+L62,5)</f>
        <v>21200</v>
      </c>
      <c r="M63" s="7">
        <f>ROUND((K63-L63),5)</f>
        <v>-5330.47</v>
      </c>
      <c r="N63" s="7">
        <f>ROUND(N30+SUM(N34:N35)+SUM(N39:N41)+N46+SUM(N50:N58)+N62,5)</f>
        <v>21200</v>
      </c>
    </row>
    <row r="64" spans="1:14" x14ac:dyDescent="0.25">
      <c r="A64" s="2"/>
      <c r="B64" s="2"/>
      <c r="C64" s="2"/>
      <c r="D64" s="2"/>
      <c r="E64" s="2" t="s">
        <v>112</v>
      </c>
      <c r="F64" s="2"/>
      <c r="G64" s="2"/>
      <c r="H64" s="7"/>
      <c r="I64" s="7"/>
      <c r="J64" s="7"/>
      <c r="K64" s="7"/>
      <c r="L64" s="7"/>
      <c r="M64" s="7"/>
      <c r="N64" s="7"/>
    </row>
    <row r="65" spans="1:14" x14ac:dyDescent="0.25">
      <c r="A65" s="2"/>
      <c r="B65" s="2"/>
      <c r="C65" s="2"/>
      <c r="D65" s="2"/>
      <c r="E65" s="2"/>
      <c r="F65" s="2" t="s">
        <v>113</v>
      </c>
      <c r="G65" s="2"/>
      <c r="H65" s="7">
        <v>10667</v>
      </c>
      <c r="I65" s="7">
        <v>9916.67</v>
      </c>
      <c r="J65" s="7">
        <f>ROUND((H65-I65),5)</f>
        <v>750.33</v>
      </c>
      <c r="K65" s="7">
        <v>120278.39</v>
      </c>
      <c r="L65" s="7">
        <v>119000</v>
      </c>
      <c r="M65" s="7">
        <f>ROUND((K65-L65),5)</f>
        <v>1278.3900000000001</v>
      </c>
      <c r="N65" s="7">
        <v>119000</v>
      </c>
    </row>
    <row r="66" spans="1:14" x14ac:dyDescent="0.25">
      <c r="A66" s="2"/>
      <c r="B66" s="2"/>
      <c r="C66" s="2"/>
      <c r="D66" s="2"/>
      <c r="E66" s="2"/>
      <c r="F66" s="2" t="s">
        <v>114</v>
      </c>
      <c r="G66" s="2"/>
      <c r="H66" s="7">
        <v>0</v>
      </c>
      <c r="I66" s="7">
        <v>0</v>
      </c>
      <c r="J66" s="7">
        <f>ROUND((H66-I66),5)</f>
        <v>0</v>
      </c>
      <c r="K66" s="7">
        <v>0</v>
      </c>
      <c r="L66" s="7">
        <v>0</v>
      </c>
      <c r="M66" s="7">
        <f>ROUND((K66-L66),5)</f>
        <v>0</v>
      </c>
      <c r="N66" s="7">
        <v>0</v>
      </c>
    </row>
    <row r="67" spans="1:14" x14ac:dyDescent="0.25">
      <c r="A67" s="2"/>
      <c r="B67" s="2"/>
      <c r="C67" s="2"/>
      <c r="D67" s="2"/>
      <c r="E67" s="2"/>
      <c r="F67" s="2" t="s">
        <v>115</v>
      </c>
      <c r="G67" s="2"/>
      <c r="H67" s="7">
        <v>75</v>
      </c>
      <c r="I67" s="7">
        <v>416.67</v>
      </c>
      <c r="J67" s="7">
        <f>ROUND((H67-I67),5)</f>
        <v>-341.67</v>
      </c>
      <c r="K67" s="7">
        <v>2274.4499999999998</v>
      </c>
      <c r="L67" s="7">
        <v>5000</v>
      </c>
      <c r="M67" s="7">
        <f>ROUND((K67-L67),5)</f>
        <v>-2725.55</v>
      </c>
      <c r="N67" s="7">
        <v>5000</v>
      </c>
    </row>
    <row r="68" spans="1:14" ht="15.75" thickBot="1" x14ac:dyDescent="0.3">
      <c r="A68" s="2"/>
      <c r="B68" s="2"/>
      <c r="C68" s="2"/>
      <c r="D68" s="2"/>
      <c r="E68" s="2"/>
      <c r="F68" s="2" t="s">
        <v>116</v>
      </c>
      <c r="G68" s="2"/>
      <c r="H68" s="8">
        <v>0</v>
      </c>
      <c r="I68" s="8">
        <v>166.67</v>
      </c>
      <c r="J68" s="8">
        <f>ROUND((H68-I68),5)</f>
        <v>-166.67</v>
      </c>
      <c r="K68" s="8">
        <v>0</v>
      </c>
      <c r="L68" s="8">
        <v>2000</v>
      </c>
      <c r="M68" s="8">
        <f>ROUND((K68-L68),5)</f>
        <v>-2000</v>
      </c>
      <c r="N68" s="8">
        <v>2000</v>
      </c>
    </row>
    <row r="69" spans="1:14" x14ac:dyDescent="0.25">
      <c r="A69" s="2"/>
      <c r="B69" s="2"/>
      <c r="C69" s="2"/>
      <c r="D69" s="2"/>
      <c r="E69" s="2" t="s">
        <v>117</v>
      </c>
      <c r="F69" s="2"/>
      <c r="G69" s="2"/>
      <c r="H69" s="7">
        <f>ROUND(SUM(H64:H68),5)</f>
        <v>10742</v>
      </c>
      <c r="I69" s="7">
        <f>ROUND(SUM(I64:I68),5)</f>
        <v>10500.01</v>
      </c>
      <c r="J69" s="7">
        <f>ROUND((H69-I69),5)</f>
        <v>241.99</v>
      </c>
      <c r="K69" s="7">
        <f>ROUND(SUM(K64:K68),5)</f>
        <v>122552.84</v>
      </c>
      <c r="L69" s="7">
        <f>ROUND(SUM(L64:L68),5)</f>
        <v>126000</v>
      </c>
      <c r="M69" s="7">
        <f>ROUND((K69-L69),5)</f>
        <v>-3447.16</v>
      </c>
      <c r="N69" s="7">
        <f>ROUND(SUM(N64:N68),5)</f>
        <v>126000</v>
      </c>
    </row>
    <row r="70" spans="1:14" x14ac:dyDescent="0.25">
      <c r="A70" s="2"/>
      <c r="B70" s="2"/>
      <c r="C70" s="2"/>
      <c r="D70" s="2"/>
      <c r="E70" s="2" t="s">
        <v>118</v>
      </c>
      <c r="F70" s="2"/>
      <c r="G70" s="2"/>
      <c r="H70" s="7"/>
      <c r="I70" s="7"/>
      <c r="J70" s="7"/>
      <c r="K70" s="7"/>
      <c r="L70" s="7"/>
      <c r="M70" s="7"/>
      <c r="N70" s="7"/>
    </row>
    <row r="71" spans="1:14" x14ac:dyDescent="0.25">
      <c r="A71" s="2"/>
      <c r="B71" s="2"/>
      <c r="C71" s="2"/>
      <c r="D71" s="2"/>
      <c r="E71" s="2"/>
      <c r="F71" s="2" t="s">
        <v>119</v>
      </c>
      <c r="G71" s="2"/>
      <c r="H71" s="7">
        <v>0</v>
      </c>
      <c r="I71" s="7">
        <v>16.670000000000002</v>
      </c>
      <c r="J71" s="7">
        <f t="shared" ref="J71:J76" si="6">ROUND((H71-I71),5)</f>
        <v>-16.670000000000002</v>
      </c>
      <c r="K71" s="7">
        <v>0</v>
      </c>
      <c r="L71" s="7">
        <v>200</v>
      </c>
      <c r="M71" s="7">
        <f t="shared" ref="M71:M76" si="7">ROUND((K71-L71),5)</f>
        <v>-200</v>
      </c>
      <c r="N71" s="7">
        <v>200</v>
      </c>
    </row>
    <row r="72" spans="1:14" x14ac:dyDescent="0.25">
      <c r="A72" s="2"/>
      <c r="B72" s="2"/>
      <c r="C72" s="2"/>
      <c r="D72" s="2"/>
      <c r="E72" s="2"/>
      <c r="F72" s="2" t="s">
        <v>120</v>
      </c>
      <c r="G72" s="2"/>
      <c r="H72" s="7">
        <v>0</v>
      </c>
      <c r="I72" s="7">
        <v>708.33</v>
      </c>
      <c r="J72" s="7">
        <f t="shared" si="6"/>
        <v>-708.33</v>
      </c>
      <c r="K72" s="7">
        <v>5491.18</v>
      </c>
      <c r="L72" s="7">
        <v>8500</v>
      </c>
      <c r="M72" s="7">
        <f t="shared" si="7"/>
        <v>-3008.82</v>
      </c>
      <c r="N72" s="7">
        <v>8500</v>
      </c>
    </row>
    <row r="73" spans="1:14" ht="15.75" thickBot="1" x14ac:dyDescent="0.3">
      <c r="A73" s="2"/>
      <c r="B73" s="2"/>
      <c r="C73" s="2"/>
      <c r="D73" s="2"/>
      <c r="E73" s="2"/>
      <c r="F73" s="2" t="s">
        <v>121</v>
      </c>
      <c r="G73" s="2"/>
      <c r="H73" s="9">
        <v>500</v>
      </c>
      <c r="I73" s="9">
        <v>125</v>
      </c>
      <c r="J73" s="9">
        <f t="shared" si="6"/>
        <v>375</v>
      </c>
      <c r="K73" s="9">
        <v>1006</v>
      </c>
      <c r="L73" s="9">
        <v>1500</v>
      </c>
      <c r="M73" s="9">
        <f t="shared" si="7"/>
        <v>-494</v>
      </c>
      <c r="N73" s="9">
        <v>1500</v>
      </c>
    </row>
    <row r="74" spans="1:14" ht="15.75" thickBot="1" x14ac:dyDescent="0.3">
      <c r="A74" s="2"/>
      <c r="B74" s="2"/>
      <c r="C74" s="2"/>
      <c r="D74" s="2"/>
      <c r="E74" s="2" t="s">
        <v>122</v>
      </c>
      <c r="F74" s="2"/>
      <c r="G74" s="2"/>
      <c r="H74" s="10">
        <f>ROUND(SUM(H70:H73),5)</f>
        <v>500</v>
      </c>
      <c r="I74" s="10">
        <f>ROUND(SUM(I70:I73),5)</f>
        <v>850</v>
      </c>
      <c r="J74" s="10">
        <f t="shared" si="6"/>
        <v>-350</v>
      </c>
      <c r="K74" s="10">
        <f>ROUND(SUM(K70:K73),5)</f>
        <v>6497.18</v>
      </c>
      <c r="L74" s="10">
        <f>ROUND(SUM(L70:L73),5)</f>
        <v>10200</v>
      </c>
      <c r="M74" s="10">
        <f t="shared" si="7"/>
        <v>-3702.82</v>
      </c>
      <c r="N74" s="10">
        <f>ROUND(SUM(N70:N73),5)</f>
        <v>10200</v>
      </c>
    </row>
    <row r="75" spans="1:14" ht="15.75" thickBot="1" x14ac:dyDescent="0.3">
      <c r="A75" s="2"/>
      <c r="B75" s="2"/>
      <c r="C75" s="2"/>
      <c r="D75" s="2" t="s">
        <v>123</v>
      </c>
      <c r="E75" s="2"/>
      <c r="F75" s="2"/>
      <c r="G75" s="2"/>
      <c r="H75" s="11">
        <f>ROUND(SUM(H28:H29)+H63+H69+H74,5)</f>
        <v>12507.91</v>
      </c>
      <c r="I75" s="11">
        <f>ROUND(SUM(I28:I29)+I63+I69+I74,5)</f>
        <v>13133.36</v>
      </c>
      <c r="J75" s="11">
        <f t="shared" si="6"/>
        <v>-625.45000000000005</v>
      </c>
      <c r="K75" s="11">
        <f>ROUND(SUM(K28:K29)+K63+K69+K74,5)</f>
        <v>145282.04999999999</v>
      </c>
      <c r="L75" s="11">
        <f>ROUND(SUM(L28:L29)+L63+L69+L74,5)</f>
        <v>157600</v>
      </c>
      <c r="M75" s="11">
        <f t="shared" si="7"/>
        <v>-12317.95</v>
      </c>
      <c r="N75" s="11">
        <f>ROUND(SUM(N28:N29)+N63+N69+N74,5)</f>
        <v>157600</v>
      </c>
    </row>
    <row r="76" spans="1:14" x14ac:dyDescent="0.25">
      <c r="A76" s="2"/>
      <c r="B76" s="2" t="s">
        <v>21</v>
      </c>
      <c r="C76" s="2"/>
      <c r="D76" s="2"/>
      <c r="E76" s="2"/>
      <c r="F76" s="2"/>
      <c r="G76" s="2"/>
      <c r="H76" s="7">
        <f>ROUND(H6+H27-H75,5)</f>
        <v>-7766.72</v>
      </c>
      <c r="I76" s="7">
        <f>ROUND(I6+I27-I75,5)</f>
        <v>-10191.530000000001</v>
      </c>
      <c r="J76" s="7">
        <f t="shared" si="6"/>
        <v>2424.81</v>
      </c>
      <c r="K76" s="7">
        <f>ROUND(K6+K27-K75,5)</f>
        <v>-44878.21</v>
      </c>
      <c r="L76" s="7">
        <f>ROUND(L6+L27-L75,5)</f>
        <v>-79250</v>
      </c>
      <c r="M76" s="7">
        <f t="shared" si="7"/>
        <v>34371.79</v>
      </c>
      <c r="N76" s="7">
        <f>ROUND(N6+N27-N75,5)</f>
        <v>-79250</v>
      </c>
    </row>
    <row r="77" spans="1:14" x14ac:dyDescent="0.25">
      <c r="A77" s="2"/>
      <c r="B77" s="2" t="s">
        <v>22</v>
      </c>
      <c r="C77" s="2"/>
      <c r="D77" s="2"/>
      <c r="E77" s="2"/>
      <c r="F77" s="2"/>
      <c r="G77" s="2"/>
      <c r="H77" s="7"/>
      <c r="I77" s="7"/>
      <c r="J77" s="7"/>
      <c r="K77" s="7"/>
      <c r="L77" s="7"/>
      <c r="M77" s="7"/>
      <c r="N77" s="7"/>
    </row>
    <row r="78" spans="1:14" x14ac:dyDescent="0.25">
      <c r="A78" s="2"/>
      <c r="B78" s="2"/>
      <c r="C78" s="2" t="s">
        <v>23</v>
      </c>
      <c r="D78" s="2"/>
      <c r="E78" s="2"/>
      <c r="F78" s="2"/>
      <c r="G78" s="2"/>
      <c r="H78" s="7"/>
      <c r="I78" s="7"/>
      <c r="J78" s="7"/>
      <c r="K78" s="7"/>
      <c r="L78" s="7"/>
      <c r="M78" s="7"/>
      <c r="N78" s="7"/>
    </row>
    <row r="79" spans="1:14" x14ac:dyDescent="0.25">
      <c r="A79" s="2"/>
      <c r="B79" s="2"/>
      <c r="C79" s="2"/>
      <c r="D79" s="2" t="s">
        <v>24</v>
      </c>
      <c r="E79" s="2"/>
      <c r="F79" s="2"/>
      <c r="G79" s="2"/>
      <c r="H79" s="7"/>
      <c r="I79" s="7"/>
      <c r="J79" s="7"/>
      <c r="K79" s="7"/>
      <c r="L79" s="7"/>
      <c r="M79" s="7"/>
      <c r="N79" s="7"/>
    </row>
    <row r="80" spans="1:14" x14ac:dyDescent="0.25">
      <c r="A80" s="2"/>
      <c r="B80" s="2"/>
      <c r="C80" s="2"/>
      <c r="D80" s="2"/>
      <c r="E80" s="2" t="s">
        <v>44</v>
      </c>
      <c r="F80" s="2"/>
      <c r="G80" s="2"/>
      <c r="H80" s="7">
        <v>0</v>
      </c>
      <c r="I80" s="7"/>
      <c r="J80" s="7"/>
      <c r="K80" s="7">
        <v>7410</v>
      </c>
      <c r="L80" s="7"/>
      <c r="M80" s="7"/>
      <c r="N80" s="7"/>
    </row>
    <row r="81" spans="1:14" x14ac:dyDescent="0.25">
      <c r="A81" s="2"/>
      <c r="B81" s="2"/>
      <c r="C81" s="2"/>
      <c r="D81" s="2"/>
      <c r="E81" s="2" t="s">
        <v>54</v>
      </c>
      <c r="F81" s="2"/>
      <c r="G81" s="2"/>
      <c r="H81" s="7">
        <v>0</v>
      </c>
      <c r="I81" s="7"/>
      <c r="J81" s="7"/>
      <c r="K81" s="7">
        <v>16502</v>
      </c>
      <c r="L81" s="7"/>
      <c r="M81" s="7"/>
      <c r="N81" s="7"/>
    </row>
    <row r="82" spans="1:14" x14ac:dyDescent="0.25">
      <c r="A82" s="2"/>
      <c r="B82" s="2"/>
      <c r="C82" s="2"/>
      <c r="D82" s="2"/>
      <c r="E82" s="2" t="s">
        <v>45</v>
      </c>
      <c r="F82" s="2"/>
      <c r="G82" s="2"/>
      <c r="H82" s="7">
        <v>9700</v>
      </c>
      <c r="I82" s="7"/>
      <c r="J82" s="7"/>
      <c r="K82" s="7">
        <v>58600</v>
      </c>
      <c r="L82" s="7"/>
      <c r="M82" s="7"/>
      <c r="N82" s="7"/>
    </row>
    <row r="83" spans="1:14" x14ac:dyDescent="0.25">
      <c r="A83" s="2"/>
      <c r="B83" s="2"/>
      <c r="C83" s="2"/>
      <c r="D83" s="2"/>
      <c r="E83" s="2" t="s">
        <v>55</v>
      </c>
      <c r="F83" s="2"/>
      <c r="G83" s="2"/>
      <c r="H83" s="7">
        <v>0</v>
      </c>
      <c r="I83" s="7"/>
      <c r="J83" s="7"/>
      <c r="K83" s="7">
        <v>12270</v>
      </c>
      <c r="L83" s="7"/>
      <c r="M83" s="7"/>
      <c r="N83" s="7"/>
    </row>
    <row r="84" spans="1:14" x14ac:dyDescent="0.25">
      <c r="A84" s="2"/>
      <c r="B84" s="2"/>
      <c r="C84" s="2"/>
      <c r="D84" s="2"/>
      <c r="E84" s="2" t="s">
        <v>25</v>
      </c>
      <c r="F84" s="2"/>
      <c r="G84" s="2"/>
      <c r="H84" s="7">
        <v>0</v>
      </c>
      <c r="I84" s="7"/>
      <c r="J84" s="7"/>
      <c r="K84" s="7">
        <v>2296.66</v>
      </c>
      <c r="L84" s="7"/>
      <c r="M84" s="7"/>
      <c r="N84" s="7"/>
    </row>
    <row r="85" spans="1:14" ht="15.75" thickBot="1" x14ac:dyDescent="0.3">
      <c r="A85" s="2"/>
      <c r="B85" s="2"/>
      <c r="C85" s="2"/>
      <c r="D85" s="2"/>
      <c r="E85" s="2" t="s">
        <v>56</v>
      </c>
      <c r="F85" s="2"/>
      <c r="G85" s="2"/>
      <c r="H85" s="8">
        <v>0</v>
      </c>
      <c r="I85" s="8">
        <v>0</v>
      </c>
      <c r="J85" s="8">
        <f>ROUND((H85-I85),5)</f>
        <v>0</v>
      </c>
      <c r="K85" s="8">
        <v>0</v>
      </c>
      <c r="L85" s="8">
        <v>105500</v>
      </c>
      <c r="M85" s="8">
        <f>ROUND((K85-L85),5)</f>
        <v>-105500</v>
      </c>
      <c r="N85" s="8">
        <v>105500</v>
      </c>
    </row>
    <row r="86" spans="1:14" x14ac:dyDescent="0.25">
      <c r="A86" s="2"/>
      <c r="B86" s="2"/>
      <c r="C86" s="2"/>
      <c r="D86" s="2" t="s">
        <v>26</v>
      </c>
      <c r="E86" s="2"/>
      <c r="F86" s="2"/>
      <c r="G86" s="2"/>
      <c r="H86" s="7">
        <f>ROUND(SUM(H79:H85),5)</f>
        <v>9700</v>
      </c>
      <c r="I86" s="7">
        <f>ROUND(SUM(I79:I85),5)</f>
        <v>0</v>
      </c>
      <c r="J86" s="7">
        <f>ROUND((H86-I86),5)</f>
        <v>9700</v>
      </c>
      <c r="K86" s="7">
        <f>ROUND(SUM(K79:K85),5)</f>
        <v>97078.66</v>
      </c>
      <c r="L86" s="7">
        <f>ROUND(SUM(L79:L85),5)</f>
        <v>105500</v>
      </c>
      <c r="M86" s="7">
        <f>ROUND((K86-L86),5)</f>
        <v>-8421.34</v>
      </c>
      <c r="N86" s="7">
        <f>ROUND(SUM(N79:N85),5)</f>
        <v>105500</v>
      </c>
    </row>
    <row r="87" spans="1:14" ht="15.75" thickBot="1" x14ac:dyDescent="0.3">
      <c r="A87" s="2"/>
      <c r="B87" s="2"/>
      <c r="C87" s="2"/>
      <c r="D87" s="2" t="s">
        <v>51</v>
      </c>
      <c r="E87" s="2"/>
      <c r="F87" s="2"/>
      <c r="G87" s="2"/>
      <c r="H87" s="8">
        <v>0</v>
      </c>
      <c r="I87" s="8"/>
      <c r="J87" s="8"/>
      <c r="K87" s="8">
        <v>303</v>
      </c>
      <c r="L87" s="8"/>
      <c r="M87" s="8"/>
      <c r="N87" s="8"/>
    </row>
    <row r="88" spans="1:14" x14ac:dyDescent="0.25">
      <c r="A88" s="2"/>
      <c r="B88" s="2"/>
      <c r="C88" s="2" t="s">
        <v>27</v>
      </c>
      <c r="D88" s="2"/>
      <c r="E88" s="2"/>
      <c r="F88" s="2"/>
      <c r="G88" s="2"/>
      <c r="H88" s="7">
        <f>ROUND(H78+SUM(H86:H87),5)</f>
        <v>9700</v>
      </c>
      <c r="I88" s="7">
        <f>ROUND(I78+SUM(I86:I87),5)</f>
        <v>0</v>
      </c>
      <c r="J88" s="7">
        <f>ROUND((H88-I88),5)</f>
        <v>9700</v>
      </c>
      <c r="K88" s="7">
        <f>ROUND(K78+SUM(K86:K87),5)</f>
        <v>97381.66</v>
      </c>
      <c r="L88" s="7">
        <f>ROUND(L78+SUM(L86:L87),5)</f>
        <v>105500</v>
      </c>
      <c r="M88" s="7">
        <f>ROUND((K88-L88),5)</f>
        <v>-8118.34</v>
      </c>
      <c r="N88" s="7">
        <f>ROUND(N78+SUM(N86:N87),5)</f>
        <v>105500</v>
      </c>
    </row>
    <row r="89" spans="1:14" x14ac:dyDescent="0.25">
      <c r="A89" s="2"/>
      <c r="B89" s="2"/>
      <c r="C89" s="2" t="s">
        <v>28</v>
      </c>
      <c r="D89" s="2"/>
      <c r="E89" s="2"/>
      <c r="F89" s="2"/>
      <c r="G89" s="2"/>
      <c r="H89" s="7"/>
      <c r="I89" s="7"/>
      <c r="J89" s="7"/>
      <c r="K89" s="7"/>
      <c r="L89" s="7"/>
      <c r="M89" s="7"/>
      <c r="N89" s="7"/>
    </row>
    <row r="90" spans="1:14" x14ac:dyDescent="0.25">
      <c r="A90" s="2"/>
      <c r="B90" s="2"/>
      <c r="C90" s="2"/>
      <c r="D90" s="2" t="s">
        <v>29</v>
      </c>
      <c r="E90" s="2"/>
      <c r="F90" s="2"/>
      <c r="G90" s="2"/>
      <c r="H90" s="7"/>
      <c r="I90" s="7"/>
      <c r="J90" s="7"/>
      <c r="K90" s="7"/>
      <c r="L90" s="7"/>
      <c r="M90" s="7"/>
      <c r="N90" s="7"/>
    </row>
    <row r="91" spans="1:14" x14ac:dyDescent="0.25">
      <c r="A91" s="2"/>
      <c r="B91" s="2"/>
      <c r="C91" s="2"/>
      <c r="D91" s="2"/>
      <c r="E91" s="2" t="s">
        <v>30</v>
      </c>
      <c r="F91" s="2"/>
      <c r="G91" s="2"/>
      <c r="H91" s="7">
        <v>0</v>
      </c>
      <c r="I91" s="7"/>
      <c r="J91" s="7"/>
      <c r="K91" s="7">
        <v>9249.85</v>
      </c>
      <c r="L91" s="7"/>
      <c r="M91" s="7"/>
      <c r="N91" s="7"/>
    </row>
    <row r="92" spans="1:14" x14ac:dyDescent="0.25">
      <c r="A92" s="2"/>
      <c r="B92" s="2"/>
      <c r="C92" s="2"/>
      <c r="D92" s="2"/>
      <c r="E92" s="2" t="s">
        <v>31</v>
      </c>
      <c r="F92" s="2"/>
      <c r="G92" s="2"/>
      <c r="H92" s="7">
        <v>0</v>
      </c>
      <c r="I92" s="7"/>
      <c r="J92" s="7"/>
      <c r="K92" s="7">
        <v>14608.82</v>
      </c>
      <c r="L92" s="7"/>
      <c r="M92" s="7"/>
      <c r="N92" s="7"/>
    </row>
    <row r="93" spans="1:14" x14ac:dyDescent="0.25">
      <c r="A93" s="2"/>
      <c r="B93" s="2"/>
      <c r="C93" s="2"/>
      <c r="D93" s="2"/>
      <c r="E93" s="2" t="s">
        <v>46</v>
      </c>
      <c r="F93" s="2"/>
      <c r="G93" s="2"/>
      <c r="H93" s="7">
        <v>0</v>
      </c>
      <c r="I93" s="7"/>
      <c r="J93" s="7"/>
      <c r="K93" s="7">
        <v>89.39</v>
      </c>
      <c r="L93" s="7"/>
      <c r="M93" s="7"/>
      <c r="N93" s="7"/>
    </row>
    <row r="94" spans="1:14" x14ac:dyDescent="0.25">
      <c r="A94" s="2"/>
      <c r="B94" s="2"/>
      <c r="C94" s="2"/>
      <c r="D94" s="2"/>
      <c r="E94" s="2" t="s">
        <v>34</v>
      </c>
      <c r="F94" s="2"/>
      <c r="G94" s="2"/>
      <c r="H94" s="7">
        <v>0</v>
      </c>
      <c r="I94" s="7"/>
      <c r="J94" s="7"/>
      <c r="K94" s="7">
        <v>1275.8900000000001</v>
      </c>
      <c r="L94" s="7"/>
      <c r="M94" s="7"/>
      <c r="N94" s="7"/>
    </row>
    <row r="95" spans="1:14" x14ac:dyDescent="0.25">
      <c r="A95" s="2"/>
      <c r="B95" s="2"/>
      <c r="C95" s="2"/>
      <c r="D95" s="2"/>
      <c r="E95" s="2" t="s">
        <v>47</v>
      </c>
      <c r="F95" s="2"/>
      <c r="G95" s="2"/>
      <c r="H95" s="7">
        <v>276.13</v>
      </c>
      <c r="I95" s="7"/>
      <c r="J95" s="7"/>
      <c r="K95" s="7">
        <v>2296.71</v>
      </c>
      <c r="L95" s="7"/>
      <c r="M95" s="7"/>
      <c r="N95" s="7"/>
    </row>
    <row r="96" spans="1:14" x14ac:dyDescent="0.25">
      <c r="A96" s="2"/>
      <c r="B96" s="2"/>
      <c r="C96" s="2"/>
      <c r="D96" s="2"/>
      <c r="E96" s="2" t="s">
        <v>57</v>
      </c>
      <c r="F96" s="2"/>
      <c r="G96" s="2"/>
      <c r="H96" s="7">
        <v>0</v>
      </c>
      <c r="I96" s="7"/>
      <c r="J96" s="7"/>
      <c r="K96" s="7">
        <v>14802.9</v>
      </c>
      <c r="L96" s="7"/>
      <c r="M96" s="7"/>
      <c r="N96" s="7"/>
    </row>
    <row r="97" spans="1:14" x14ac:dyDescent="0.25">
      <c r="A97" s="2"/>
      <c r="B97" s="2"/>
      <c r="C97" s="2"/>
      <c r="D97" s="2"/>
      <c r="E97" s="2" t="s">
        <v>58</v>
      </c>
      <c r="F97" s="2"/>
      <c r="G97" s="2"/>
      <c r="H97" s="7">
        <v>750</v>
      </c>
      <c r="I97" s="7"/>
      <c r="J97" s="7"/>
      <c r="K97" s="7">
        <v>750</v>
      </c>
      <c r="L97" s="7"/>
      <c r="M97" s="7"/>
      <c r="N97" s="7"/>
    </row>
    <row r="98" spans="1:14" x14ac:dyDescent="0.25">
      <c r="A98" s="2"/>
      <c r="B98" s="2"/>
      <c r="C98" s="2"/>
      <c r="D98" s="2"/>
      <c r="E98" s="2" t="s">
        <v>35</v>
      </c>
      <c r="F98" s="2"/>
      <c r="G98" s="2"/>
      <c r="H98" s="7">
        <v>0</v>
      </c>
      <c r="I98" s="7">
        <v>0</v>
      </c>
      <c r="J98" s="7">
        <f t="shared" ref="J98:J103" si="8">ROUND((H98-I98),5)</f>
        <v>0</v>
      </c>
      <c r="K98" s="7">
        <v>5000</v>
      </c>
      <c r="L98" s="7">
        <v>5000</v>
      </c>
      <c r="M98" s="7">
        <f t="shared" ref="M98:M103" si="9">ROUND((K98-L98),5)</f>
        <v>0</v>
      </c>
      <c r="N98" s="7">
        <v>5000</v>
      </c>
    </row>
    <row r="99" spans="1:14" ht="15.75" thickBot="1" x14ac:dyDescent="0.3">
      <c r="A99" s="2"/>
      <c r="B99" s="2"/>
      <c r="C99" s="2"/>
      <c r="D99" s="2"/>
      <c r="E99" s="2" t="s">
        <v>36</v>
      </c>
      <c r="F99" s="2"/>
      <c r="G99" s="2"/>
      <c r="H99" s="9">
        <v>0</v>
      </c>
      <c r="I99" s="9">
        <v>208.33</v>
      </c>
      <c r="J99" s="9">
        <f t="shared" si="8"/>
        <v>-208.33</v>
      </c>
      <c r="K99" s="9">
        <v>0</v>
      </c>
      <c r="L99" s="9">
        <v>78000</v>
      </c>
      <c r="M99" s="9">
        <f t="shared" si="9"/>
        <v>-78000</v>
      </c>
      <c r="N99" s="9">
        <v>78000</v>
      </c>
    </row>
    <row r="100" spans="1:14" ht="15.75" thickBot="1" x14ac:dyDescent="0.3">
      <c r="A100" s="2"/>
      <c r="B100" s="2"/>
      <c r="C100" s="2"/>
      <c r="D100" s="2" t="s">
        <v>37</v>
      </c>
      <c r="E100" s="2"/>
      <c r="F100" s="2"/>
      <c r="G100" s="2"/>
      <c r="H100" s="10">
        <f>ROUND(SUM(H90:H99),5)</f>
        <v>1026.1300000000001</v>
      </c>
      <c r="I100" s="10">
        <f>ROUND(SUM(I90:I99),5)</f>
        <v>208.33</v>
      </c>
      <c r="J100" s="10">
        <f t="shared" si="8"/>
        <v>817.8</v>
      </c>
      <c r="K100" s="10">
        <f>ROUND(SUM(K90:K99),5)</f>
        <v>48073.56</v>
      </c>
      <c r="L100" s="10">
        <f>ROUND(SUM(L90:L99),5)</f>
        <v>83000</v>
      </c>
      <c r="M100" s="10">
        <f t="shared" si="9"/>
        <v>-34926.44</v>
      </c>
      <c r="N100" s="10">
        <f>ROUND(SUM(N90:N99),5)</f>
        <v>83000</v>
      </c>
    </row>
    <row r="101" spans="1:14" ht="15.75" thickBot="1" x14ac:dyDescent="0.3">
      <c r="A101" s="2"/>
      <c r="B101" s="2"/>
      <c r="C101" s="2" t="s">
        <v>39</v>
      </c>
      <c r="D101" s="2"/>
      <c r="E101" s="2"/>
      <c r="F101" s="2"/>
      <c r="G101" s="2"/>
      <c r="H101" s="10">
        <f>ROUND(H89+H100,5)</f>
        <v>1026.1300000000001</v>
      </c>
      <c r="I101" s="10">
        <f>ROUND(I89+I100,5)</f>
        <v>208.33</v>
      </c>
      <c r="J101" s="10">
        <f t="shared" si="8"/>
        <v>817.8</v>
      </c>
      <c r="K101" s="10">
        <f>ROUND(K89+K100,5)</f>
        <v>48073.56</v>
      </c>
      <c r="L101" s="10">
        <f>ROUND(L89+L100,5)</f>
        <v>83000</v>
      </c>
      <c r="M101" s="10">
        <f t="shared" si="9"/>
        <v>-34926.44</v>
      </c>
      <c r="N101" s="10">
        <f>ROUND(N89+N100,5)</f>
        <v>83000</v>
      </c>
    </row>
    <row r="102" spans="1:14" ht="15.75" thickBot="1" x14ac:dyDescent="0.3">
      <c r="A102" s="2"/>
      <c r="B102" s="2" t="s">
        <v>40</v>
      </c>
      <c r="C102" s="2"/>
      <c r="D102" s="2"/>
      <c r="E102" s="2"/>
      <c r="F102" s="2"/>
      <c r="G102" s="2"/>
      <c r="H102" s="10">
        <f>ROUND(H77+H88-H101,5)</f>
        <v>8673.8700000000008</v>
      </c>
      <c r="I102" s="10">
        <f>ROUND(I77+I88-I101,5)</f>
        <v>-208.33</v>
      </c>
      <c r="J102" s="10">
        <f t="shared" si="8"/>
        <v>8882.2000000000007</v>
      </c>
      <c r="K102" s="10">
        <f>ROUND(K77+K88-K101,5)</f>
        <v>49308.1</v>
      </c>
      <c r="L102" s="10">
        <f>ROUND(L77+L88-L101,5)</f>
        <v>22500</v>
      </c>
      <c r="M102" s="10">
        <f t="shared" si="9"/>
        <v>26808.1</v>
      </c>
      <c r="N102" s="10">
        <f>ROUND(N77+N88-N101,5)</f>
        <v>22500</v>
      </c>
    </row>
    <row r="103" spans="1:14" s="13" customFormat="1" ht="12" thickBot="1" x14ac:dyDescent="0.25">
      <c r="A103" s="2" t="s">
        <v>41</v>
      </c>
      <c r="B103" s="2"/>
      <c r="C103" s="2"/>
      <c r="D103" s="2"/>
      <c r="E103" s="2"/>
      <c r="F103" s="2"/>
      <c r="G103" s="2"/>
      <c r="H103" s="12">
        <f>ROUND(H76+H102,5)</f>
        <v>907.15</v>
      </c>
      <c r="I103" s="12">
        <f>ROUND(I76+I102,5)</f>
        <v>-10399.86</v>
      </c>
      <c r="J103" s="12">
        <f t="shared" si="8"/>
        <v>11307.01</v>
      </c>
      <c r="K103" s="12">
        <f>ROUND(K76+K102,5)</f>
        <v>4429.8900000000003</v>
      </c>
      <c r="L103" s="12">
        <f>ROUND(L76+L102,5)</f>
        <v>-56750</v>
      </c>
      <c r="M103" s="12">
        <f t="shared" si="9"/>
        <v>61179.89</v>
      </c>
      <c r="N103" s="12">
        <f>ROUND(N76+N102,5)</f>
        <v>-56750</v>
      </c>
    </row>
    <row r="104" spans="1:14" ht="15.75" thickTop="1" x14ac:dyDescent="0.25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789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7890" r:id="rId4" name="HEADER"/>
      </mc:Fallback>
    </mc:AlternateContent>
    <mc:AlternateContent xmlns:mc="http://schemas.openxmlformats.org/markup-compatibility/2006">
      <mc:Choice Requires="x14">
        <control shapeId="3788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7889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I15"/>
  <sheetViews>
    <sheetView workbookViewId="0">
      <pane xSplit="4" ySplit="5" topLeftCell="E6" activePane="bottomRight" state="frozenSplit"/>
      <selection pane="topRight" activeCell="E1" sqref="E1"/>
      <selection pane="bottomLeft" activeCell="A6" sqref="A6"/>
      <selection pane="bottomRight"/>
    </sheetView>
  </sheetViews>
  <sheetFormatPr defaultRowHeight="15" x14ac:dyDescent="0.25"/>
  <cols>
    <col min="1" max="3" width="3" style="19" customWidth="1"/>
    <col min="4" max="4" width="18.5703125" style="19" customWidth="1"/>
    <col min="5" max="5" width="6" style="20" bestFit="1" customWidth="1"/>
    <col min="6" max="6" width="6.5703125" style="20" bestFit="1" customWidth="1"/>
    <col min="7" max="7" width="10.140625" style="20" bestFit="1" customWidth="1"/>
    <col min="8" max="8" width="10" style="20" bestFit="1" customWidth="1"/>
    <col min="9" max="9" width="12.42578125" style="20" bestFit="1" customWidth="1"/>
  </cols>
  <sheetData>
    <row r="1" spans="1:9" ht="15.75" x14ac:dyDescent="0.25">
      <c r="A1" s="3" t="s">
        <v>1</v>
      </c>
      <c r="B1" s="2"/>
      <c r="C1" s="2"/>
      <c r="D1" s="2"/>
      <c r="E1" s="1"/>
      <c r="F1" s="1"/>
      <c r="G1" s="1"/>
      <c r="H1" s="1"/>
      <c r="I1" s="14" t="s">
        <v>59</v>
      </c>
    </row>
    <row r="2" spans="1:9" ht="18" x14ac:dyDescent="0.25">
      <c r="A2" s="4" t="s">
        <v>61</v>
      </c>
      <c r="B2" s="2"/>
      <c r="C2" s="2"/>
      <c r="D2" s="2"/>
      <c r="E2" s="1"/>
      <c r="F2" s="1"/>
      <c r="G2" s="1"/>
      <c r="H2" s="1"/>
      <c r="I2" s="15">
        <v>44202</v>
      </c>
    </row>
    <row r="3" spans="1:9" x14ac:dyDescent="0.25">
      <c r="A3" s="5" t="s">
        <v>4</v>
      </c>
      <c r="B3" s="2"/>
      <c r="C3" s="2"/>
      <c r="D3" s="2"/>
      <c r="E3" s="1"/>
      <c r="F3" s="1"/>
      <c r="G3" s="1"/>
      <c r="H3" s="1"/>
      <c r="I3" s="14" t="s">
        <v>3</v>
      </c>
    </row>
    <row r="4" spans="1:9" ht="15.75" thickBot="1" x14ac:dyDescent="0.3">
      <c r="A4" s="2"/>
      <c r="B4" s="2"/>
      <c r="C4" s="2"/>
      <c r="D4" s="2"/>
      <c r="E4" s="6"/>
      <c r="F4" s="6"/>
      <c r="G4" s="6"/>
      <c r="H4" s="6"/>
      <c r="I4" s="6"/>
    </row>
    <row r="5" spans="1:9" s="18" customFormat="1" ht="16.5" thickTop="1" thickBot="1" x14ac:dyDescent="0.3">
      <c r="A5" s="16"/>
      <c r="B5" s="16"/>
      <c r="C5" s="16"/>
      <c r="D5" s="16"/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</row>
    <row r="6" spans="1:9" ht="15.75" thickTop="1" x14ac:dyDescent="0.25">
      <c r="A6" s="2"/>
      <c r="B6" s="2" t="s">
        <v>22</v>
      </c>
      <c r="C6" s="2"/>
      <c r="D6" s="2"/>
      <c r="E6" s="7"/>
      <c r="F6" s="7"/>
      <c r="G6" s="7"/>
      <c r="H6" s="7"/>
      <c r="I6" s="7"/>
    </row>
    <row r="7" spans="1:9" x14ac:dyDescent="0.25">
      <c r="A7" s="2"/>
      <c r="B7" s="2"/>
      <c r="C7" s="2" t="s">
        <v>23</v>
      </c>
      <c r="D7" s="2"/>
      <c r="E7" s="7"/>
      <c r="F7" s="7"/>
      <c r="G7" s="7"/>
      <c r="H7" s="7"/>
      <c r="I7" s="7"/>
    </row>
    <row r="8" spans="1:9" ht="15.75" thickBot="1" x14ac:dyDescent="0.3">
      <c r="A8" s="2"/>
      <c r="B8" s="2"/>
      <c r="C8" s="2"/>
      <c r="D8" s="2" t="s">
        <v>24</v>
      </c>
      <c r="E8" s="8">
        <v>0</v>
      </c>
      <c r="F8" s="8">
        <v>0</v>
      </c>
      <c r="G8" s="8">
        <v>0</v>
      </c>
      <c r="H8" s="8">
        <v>11000</v>
      </c>
      <c r="I8" s="8">
        <v>11000</v>
      </c>
    </row>
    <row r="9" spans="1:9" x14ac:dyDescent="0.25">
      <c r="A9" s="2"/>
      <c r="B9" s="2"/>
      <c r="C9" s="2" t="s">
        <v>27</v>
      </c>
      <c r="D9" s="2"/>
      <c r="E9" s="7">
        <f>ROUND(SUM(E7:E8),5)</f>
        <v>0</v>
      </c>
      <c r="F9" s="7">
        <f>ROUND(SUM(F7:F8),5)</f>
        <v>0</v>
      </c>
      <c r="G9" s="7">
        <f>ROUND(SUM(G7:G8),5)</f>
        <v>0</v>
      </c>
      <c r="H9" s="7">
        <f>ROUND(SUM(H7:H8),5)</f>
        <v>11000</v>
      </c>
      <c r="I9" s="7">
        <f>ROUND(SUM(I7:I8),5)</f>
        <v>11000</v>
      </c>
    </row>
    <row r="10" spans="1:9" x14ac:dyDescent="0.25">
      <c r="A10" s="2"/>
      <c r="B10" s="2"/>
      <c r="C10" s="2" t="s">
        <v>28</v>
      </c>
      <c r="D10" s="2"/>
      <c r="E10" s="7"/>
      <c r="F10" s="7"/>
      <c r="G10" s="7"/>
      <c r="H10" s="7"/>
      <c r="I10" s="7"/>
    </row>
    <row r="11" spans="1:9" ht="15.75" thickBot="1" x14ac:dyDescent="0.3">
      <c r="A11" s="2"/>
      <c r="B11" s="2"/>
      <c r="C11" s="2"/>
      <c r="D11" s="2" t="s">
        <v>29</v>
      </c>
      <c r="E11" s="9">
        <v>0</v>
      </c>
      <c r="F11" s="9">
        <v>0</v>
      </c>
      <c r="G11" s="9">
        <v>0</v>
      </c>
      <c r="H11" s="9">
        <v>8000</v>
      </c>
      <c r="I11" s="9">
        <v>8000</v>
      </c>
    </row>
    <row r="12" spans="1:9" ht="15.75" thickBot="1" x14ac:dyDescent="0.3">
      <c r="A12" s="2"/>
      <c r="B12" s="2"/>
      <c r="C12" s="2" t="s">
        <v>39</v>
      </c>
      <c r="D12" s="2"/>
      <c r="E12" s="10">
        <f>ROUND(SUM(E10:E11),5)</f>
        <v>0</v>
      </c>
      <c r="F12" s="10">
        <f>ROUND(SUM(F10:F11),5)</f>
        <v>0</v>
      </c>
      <c r="G12" s="10">
        <f>ROUND(SUM(G10:G11),5)</f>
        <v>0</v>
      </c>
      <c r="H12" s="10">
        <f>ROUND(SUM(H10:H11),5)</f>
        <v>8000</v>
      </c>
      <c r="I12" s="10">
        <f>ROUND(SUM(I10:I11),5)</f>
        <v>8000</v>
      </c>
    </row>
    <row r="13" spans="1:9" ht="15.75" thickBot="1" x14ac:dyDescent="0.3">
      <c r="A13" s="2"/>
      <c r="B13" s="2" t="s">
        <v>40</v>
      </c>
      <c r="C13" s="2"/>
      <c r="D13" s="2"/>
      <c r="E13" s="10">
        <f>ROUND(E6+E9-E12,5)</f>
        <v>0</v>
      </c>
      <c r="F13" s="10">
        <f>ROUND(F6+F9-F12,5)</f>
        <v>0</v>
      </c>
      <c r="G13" s="10">
        <f>ROUND(G6+G9-G12,5)</f>
        <v>0</v>
      </c>
      <c r="H13" s="10">
        <f>ROUND(H6+H9-H12,5)</f>
        <v>3000</v>
      </c>
      <c r="I13" s="10">
        <f>ROUND(I6+I9-I12,5)</f>
        <v>3000</v>
      </c>
    </row>
    <row r="14" spans="1:9" s="13" customFormat="1" ht="12" thickBot="1" x14ac:dyDescent="0.25">
      <c r="A14" s="2" t="s">
        <v>41</v>
      </c>
      <c r="B14" s="2"/>
      <c r="C14" s="2"/>
      <c r="D14" s="2"/>
      <c r="E14" s="12">
        <f>E13</f>
        <v>0</v>
      </c>
      <c r="F14" s="12">
        <f>F13</f>
        <v>0</v>
      </c>
      <c r="G14" s="12">
        <f>G13</f>
        <v>0</v>
      </c>
      <c r="H14" s="12">
        <f>H13</f>
        <v>3000</v>
      </c>
      <c r="I14" s="12">
        <f>I13</f>
        <v>3000</v>
      </c>
    </row>
    <row r="15" spans="1:9" ht="15.75" thickTop="1" x14ac:dyDescent="0.25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96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29697" r:id="rId4" name="FILTER"/>
      </mc:Fallback>
    </mc:AlternateContent>
    <mc:AlternateContent xmlns:mc="http://schemas.openxmlformats.org/markup-compatibility/2006">
      <mc:Choice Requires="x14">
        <control shapeId="296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29698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J25"/>
  <sheetViews>
    <sheetView workbookViewId="0">
      <pane xSplit="5" ySplit="5" topLeftCell="F6" activePane="bottomRight" state="frozenSplit"/>
      <selection pane="topRight" activeCell="F1" sqref="F1"/>
      <selection pane="bottomLeft" activeCell="A6" sqref="A6"/>
      <selection pane="bottomRight"/>
    </sheetView>
  </sheetViews>
  <sheetFormatPr defaultRowHeight="15" x14ac:dyDescent="0.25"/>
  <cols>
    <col min="1" max="4" width="3" style="19" customWidth="1"/>
    <col min="5" max="5" width="25.5703125" style="19" customWidth="1"/>
    <col min="6" max="6" width="6" style="20" bestFit="1" customWidth="1"/>
    <col min="7" max="7" width="6.5703125" style="20" bestFit="1" customWidth="1"/>
    <col min="8" max="8" width="10.140625" style="20" bestFit="1" customWidth="1"/>
    <col min="9" max="9" width="10" style="20" bestFit="1" customWidth="1"/>
    <col min="10" max="10" width="12.42578125" style="20" bestFit="1" customWidth="1"/>
  </cols>
  <sheetData>
    <row r="1" spans="1:10" ht="15.75" x14ac:dyDescent="0.25">
      <c r="A1" s="3" t="s">
        <v>1</v>
      </c>
      <c r="B1" s="2"/>
      <c r="C1" s="2"/>
      <c r="D1" s="2"/>
      <c r="E1" s="2"/>
      <c r="F1" s="1"/>
      <c r="G1" s="1"/>
      <c r="H1" s="1"/>
      <c r="I1" s="1"/>
      <c r="J1" s="14" t="s">
        <v>59</v>
      </c>
    </row>
    <row r="2" spans="1:10" ht="18" x14ac:dyDescent="0.25">
      <c r="A2" s="4" t="s">
        <v>60</v>
      </c>
      <c r="B2" s="2"/>
      <c r="C2" s="2"/>
      <c r="D2" s="2"/>
      <c r="E2" s="2"/>
      <c r="F2" s="1"/>
      <c r="G2" s="1"/>
      <c r="H2" s="1"/>
      <c r="I2" s="1"/>
      <c r="J2" s="15">
        <v>44202</v>
      </c>
    </row>
    <row r="3" spans="1:10" x14ac:dyDescent="0.25">
      <c r="A3" s="5" t="s">
        <v>4</v>
      </c>
      <c r="B3" s="2"/>
      <c r="C3" s="2"/>
      <c r="D3" s="2"/>
      <c r="E3" s="2"/>
      <c r="F3" s="1"/>
      <c r="G3" s="1"/>
      <c r="H3" s="1"/>
      <c r="I3" s="1"/>
      <c r="J3" s="14" t="s">
        <v>3</v>
      </c>
    </row>
    <row r="4" spans="1:10" ht="15.75" thickBot="1" x14ac:dyDescent="0.3">
      <c r="A4" s="2"/>
      <c r="B4" s="2"/>
      <c r="C4" s="2"/>
      <c r="D4" s="2"/>
      <c r="E4" s="2"/>
      <c r="F4" s="6"/>
      <c r="G4" s="6"/>
      <c r="H4" s="6"/>
      <c r="I4" s="6"/>
      <c r="J4" s="6"/>
    </row>
    <row r="5" spans="1:10" s="18" customFormat="1" ht="16.5" thickTop="1" thickBot="1" x14ac:dyDescent="0.3">
      <c r="A5" s="16"/>
      <c r="B5" s="16"/>
      <c r="C5" s="16"/>
      <c r="D5" s="16"/>
      <c r="E5" s="16"/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</row>
    <row r="6" spans="1:10" ht="15.75" thickTop="1" x14ac:dyDescent="0.25">
      <c r="A6" s="2"/>
      <c r="B6" s="2" t="s">
        <v>22</v>
      </c>
      <c r="C6" s="2"/>
      <c r="D6" s="2"/>
      <c r="E6" s="2"/>
      <c r="F6" s="7"/>
      <c r="G6" s="7"/>
      <c r="H6" s="7"/>
      <c r="I6" s="7"/>
      <c r="J6" s="7"/>
    </row>
    <row r="7" spans="1:10" x14ac:dyDescent="0.25">
      <c r="A7" s="2"/>
      <c r="B7" s="2"/>
      <c r="C7" s="2" t="s">
        <v>23</v>
      </c>
      <c r="D7" s="2"/>
      <c r="E7" s="2"/>
      <c r="F7" s="7"/>
      <c r="G7" s="7"/>
      <c r="H7" s="7"/>
      <c r="I7" s="7"/>
      <c r="J7" s="7"/>
    </row>
    <row r="8" spans="1:10" x14ac:dyDescent="0.25">
      <c r="A8" s="2"/>
      <c r="B8" s="2"/>
      <c r="C8" s="2"/>
      <c r="D8" s="2" t="s">
        <v>24</v>
      </c>
      <c r="E8" s="2"/>
      <c r="F8" s="7"/>
      <c r="G8" s="7"/>
      <c r="H8" s="7"/>
      <c r="I8" s="7"/>
      <c r="J8" s="7"/>
    </row>
    <row r="9" spans="1:10" x14ac:dyDescent="0.25">
      <c r="A9" s="2"/>
      <c r="B9" s="2"/>
      <c r="C9" s="2"/>
      <c r="D9" s="2"/>
      <c r="E9" s="2" t="s">
        <v>45</v>
      </c>
      <c r="F9" s="7">
        <v>0</v>
      </c>
      <c r="G9" s="7"/>
      <c r="H9" s="7">
        <v>2500</v>
      </c>
      <c r="I9" s="7"/>
      <c r="J9" s="7"/>
    </row>
    <row r="10" spans="1:10" x14ac:dyDescent="0.25">
      <c r="A10" s="2"/>
      <c r="B10" s="2"/>
      <c r="C10" s="2"/>
      <c r="D10" s="2"/>
      <c r="E10" s="2" t="s">
        <v>55</v>
      </c>
      <c r="F10" s="7">
        <v>0</v>
      </c>
      <c r="G10" s="7"/>
      <c r="H10" s="7">
        <v>4750</v>
      </c>
      <c r="I10" s="7"/>
      <c r="J10" s="7"/>
    </row>
    <row r="11" spans="1:10" ht="15.75" thickBot="1" x14ac:dyDescent="0.3">
      <c r="A11" s="2"/>
      <c r="B11" s="2"/>
      <c r="C11" s="2"/>
      <c r="D11" s="2"/>
      <c r="E11" s="2" t="s">
        <v>56</v>
      </c>
      <c r="F11" s="9">
        <v>0</v>
      </c>
      <c r="G11" s="9">
        <v>0</v>
      </c>
      <c r="H11" s="9">
        <v>0</v>
      </c>
      <c r="I11" s="9">
        <v>33000</v>
      </c>
      <c r="J11" s="9">
        <v>33000</v>
      </c>
    </row>
    <row r="12" spans="1:10" ht="15.75" thickBot="1" x14ac:dyDescent="0.3">
      <c r="A12" s="2"/>
      <c r="B12" s="2"/>
      <c r="C12" s="2"/>
      <c r="D12" s="2" t="s">
        <v>26</v>
      </c>
      <c r="E12" s="2"/>
      <c r="F12" s="11">
        <f>ROUND(SUM(F8:F11),5)</f>
        <v>0</v>
      </c>
      <c r="G12" s="11">
        <f>ROUND(SUM(G8:G11),5)</f>
        <v>0</v>
      </c>
      <c r="H12" s="11">
        <f>ROUND(SUM(H8:H11),5)</f>
        <v>7250</v>
      </c>
      <c r="I12" s="11">
        <f>ROUND(SUM(I8:I11),5)</f>
        <v>33000</v>
      </c>
      <c r="J12" s="11">
        <f>ROUND(SUM(J8:J11),5)</f>
        <v>33000</v>
      </c>
    </row>
    <row r="13" spans="1:10" x14ac:dyDescent="0.25">
      <c r="A13" s="2"/>
      <c r="B13" s="2"/>
      <c r="C13" s="2" t="s">
        <v>27</v>
      </c>
      <c r="D13" s="2"/>
      <c r="E13" s="2"/>
      <c r="F13" s="7">
        <f>ROUND(F7+F12,5)</f>
        <v>0</v>
      </c>
      <c r="G13" s="7">
        <f>ROUND(G7+G12,5)</f>
        <v>0</v>
      </c>
      <c r="H13" s="7">
        <f>ROUND(H7+H12,5)</f>
        <v>7250</v>
      </c>
      <c r="I13" s="7">
        <f>ROUND(I7+I12,5)</f>
        <v>33000</v>
      </c>
      <c r="J13" s="7">
        <f>ROUND(J7+J12,5)</f>
        <v>33000</v>
      </c>
    </row>
    <row r="14" spans="1:10" x14ac:dyDescent="0.25">
      <c r="A14" s="2"/>
      <c r="B14" s="2"/>
      <c r="C14" s="2" t="s">
        <v>28</v>
      </c>
      <c r="D14" s="2"/>
      <c r="E14" s="2"/>
      <c r="F14" s="7"/>
      <c r="G14" s="7"/>
      <c r="H14" s="7"/>
      <c r="I14" s="7"/>
      <c r="J14" s="7"/>
    </row>
    <row r="15" spans="1:10" x14ac:dyDescent="0.25">
      <c r="A15" s="2"/>
      <c r="B15" s="2"/>
      <c r="C15" s="2"/>
      <c r="D15" s="2" t="s">
        <v>29</v>
      </c>
      <c r="E15" s="2"/>
      <c r="F15" s="7"/>
      <c r="G15" s="7"/>
      <c r="H15" s="7"/>
      <c r="I15" s="7"/>
      <c r="J15" s="7"/>
    </row>
    <row r="16" spans="1:10" x14ac:dyDescent="0.25">
      <c r="A16" s="2"/>
      <c r="B16" s="2"/>
      <c r="C16" s="2"/>
      <c r="D16" s="2"/>
      <c r="E16" s="2" t="s">
        <v>30</v>
      </c>
      <c r="F16" s="7">
        <v>0</v>
      </c>
      <c r="G16" s="7"/>
      <c r="H16" s="7">
        <v>5250</v>
      </c>
      <c r="I16" s="7"/>
      <c r="J16" s="7"/>
    </row>
    <row r="17" spans="1:10" x14ac:dyDescent="0.25">
      <c r="A17" s="2"/>
      <c r="B17" s="2"/>
      <c r="C17" s="2"/>
      <c r="D17" s="2"/>
      <c r="E17" s="2" t="s">
        <v>31</v>
      </c>
      <c r="F17" s="7">
        <v>0</v>
      </c>
      <c r="G17" s="7"/>
      <c r="H17" s="7">
        <v>4750</v>
      </c>
      <c r="I17" s="7"/>
      <c r="J17" s="7"/>
    </row>
    <row r="18" spans="1:10" x14ac:dyDescent="0.25">
      <c r="A18" s="2"/>
      <c r="B18" s="2"/>
      <c r="C18" s="2"/>
      <c r="D18" s="2"/>
      <c r="E18" s="2" t="s">
        <v>34</v>
      </c>
      <c r="F18" s="7">
        <v>0</v>
      </c>
      <c r="G18" s="7"/>
      <c r="H18" s="7">
        <v>1100</v>
      </c>
      <c r="I18" s="7"/>
      <c r="J18" s="7"/>
    </row>
    <row r="19" spans="1:10" x14ac:dyDescent="0.25">
      <c r="A19" s="2"/>
      <c r="B19" s="2"/>
      <c r="C19" s="2"/>
      <c r="D19" s="2"/>
      <c r="E19" s="2" t="s">
        <v>47</v>
      </c>
      <c r="F19" s="7">
        <v>0</v>
      </c>
      <c r="G19" s="7"/>
      <c r="H19" s="7">
        <v>80.95</v>
      </c>
      <c r="I19" s="7"/>
      <c r="J19" s="7"/>
    </row>
    <row r="20" spans="1:10" ht="15.75" thickBot="1" x14ac:dyDescent="0.3">
      <c r="A20" s="2"/>
      <c r="B20" s="2"/>
      <c r="C20" s="2"/>
      <c r="D20" s="2"/>
      <c r="E20" s="2" t="s">
        <v>36</v>
      </c>
      <c r="F20" s="9">
        <v>0</v>
      </c>
      <c r="G20" s="9">
        <v>0</v>
      </c>
      <c r="H20" s="9">
        <v>0</v>
      </c>
      <c r="I20" s="9">
        <v>36000</v>
      </c>
      <c r="J20" s="9">
        <v>36000</v>
      </c>
    </row>
    <row r="21" spans="1:10" ht="15.75" thickBot="1" x14ac:dyDescent="0.3">
      <c r="A21" s="2"/>
      <c r="B21" s="2"/>
      <c r="C21" s="2"/>
      <c r="D21" s="2" t="s">
        <v>37</v>
      </c>
      <c r="E21" s="2"/>
      <c r="F21" s="10">
        <f>ROUND(SUM(F15:F20),5)</f>
        <v>0</v>
      </c>
      <c r="G21" s="10">
        <f>ROUND(SUM(G15:G20),5)</f>
        <v>0</v>
      </c>
      <c r="H21" s="10">
        <f>ROUND(SUM(H15:H20),5)</f>
        <v>11180.95</v>
      </c>
      <c r="I21" s="10">
        <f>ROUND(SUM(I15:I20),5)</f>
        <v>36000</v>
      </c>
      <c r="J21" s="10">
        <f>ROUND(SUM(J15:J20),5)</f>
        <v>36000</v>
      </c>
    </row>
    <row r="22" spans="1:10" ht="15.75" thickBot="1" x14ac:dyDescent="0.3">
      <c r="A22" s="2"/>
      <c r="B22" s="2"/>
      <c r="C22" s="2" t="s">
        <v>39</v>
      </c>
      <c r="D22" s="2"/>
      <c r="E22" s="2"/>
      <c r="F22" s="10">
        <f>ROUND(F14+F21,5)</f>
        <v>0</v>
      </c>
      <c r="G22" s="10">
        <f>ROUND(G14+G21,5)</f>
        <v>0</v>
      </c>
      <c r="H22" s="10">
        <f>ROUND(H14+H21,5)</f>
        <v>11180.95</v>
      </c>
      <c r="I22" s="10">
        <f>ROUND(I14+I21,5)</f>
        <v>36000</v>
      </c>
      <c r="J22" s="10">
        <f>ROUND(J14+J21,5)</f>
        <v>36000</v>
      </c>
    </row>
    <row r="23" spans="1:10" ht="15.75" thickBot="1" x14ac:dyDescent="0.3">
      <c r="A23" s="2"/>
      <c r="B23" s="2" t="s">
        <v>40</v>
      </c>
      <c r="C23" s="2"/>
      <c r="D23" s="2"/>
      <c r="E23" s="2"/>
      <c r="F23" s="10">
        <f>ROUND(F6+F13-F22,5)</f>
        <v>0</v>
      </c>
      <c r="G23" s="10">
        <f>ROUND(G6+G13-G22,5)</f>
        <v>0</v>
      </c>
      <c r="H23" s="10">
        <f>ROUND(H6+H13-H22,5)</f>
        <v>-3930.95</v>
      </c>
      <c r="I23" s="10">
        <f>ROUND(I6+I13-I22,5)</f>
        <v>-3000</v>
      </c>
      <c r="J23" s="10">
        <f>ROUND(J6+J13-J22,5)</f>
        <v>-3000</v>
      </c>
    </row>
    <row r="24" spans="1:10" s="13" customFormat="1" ht="12" thickBot="1" x14ac:dyDescent="0.25">
      <c r="A24" s="2" t="s">
        <v>41</v>
      </c>
      <c r="B24" s="2"/>
      <c r="C24" s="2"/>
      <c r="D24" s="2"/>
      <c r="E24" s="2"/>
      <c r="F24" s="12">
        <f>F23</f>
        <v>0</v>
      </c>
      <c r="G24" s="12">
        <f>G23</f>
        <v>0</v>
      </c>
      <c r="H24" s="12">
        <f>H23</f>
        <v>-3930.95</v>
      </c>
      <c r="I24" s="12">
        <f>I23</f>
        <v>-3000</v>
      </c>
      <c r="J24" s="12">
        <f>J23</f>
        <v>-3000</v>
      </c>
    </row>
    <row r="25" spans="1:10" ht="15.75" thickTop="1" x14ac:dyDescent="0.25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253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2530" r:id="rId4" name="HEADER"/>
      </mc:Fallback>
    </mc:AlternateContent>
    <mc:AlternateContent xmlns:mc="http://schemas.openxmlformats.org/markup-compatibility/2006">
      <mc:Choice Requires="x14">
        <control shapeId="2252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2529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J30"/>
  <sheetViews>
    <sheetView workbookViewId="0">
      <pane xSplit="5" ySplit="5" topLeftCell="F6" activePane="bottomRight" state="frozenSplit"/>
      <selection pane="topRight" activeCell="F1" sqref="F1"/>
      <selection pane="bottomLeft" activeCell="A6" sqref="A6"/>
      <selection pane="bottomRight"/>
    </sheetView>
  </sheetViews>
  <sheetFormatPr defaultRowHeight="15" x14ac:dyDescent="0.25"/>
  <cols>
    <col min="1" max="4" width="3" style="19" customWidth="1"/>
    <col min="5" max="5" width="34.5703125" style="19" customWidth="1"/>
    <col min="6" max="6" width="7" style="20" bestFit="1" customWidth="1"/>
    <col min="7" max="7" width="6.5703125" style="20" bestFit="1" customWidth="1"/>
    <col min="8" max="8" width="10.140625" style="20" bestFit="1" customWidth="1"/>
    <col min="9" max="9" width="10" style="20" bestFit="1" customWidth="1"/>
    <col min="10" max="10" width="12.42578125" style="20" bestFit="1" customWidth="1"/>
  </cols>
  <sheetData>
    <row r="1" spans="1:10" ht="15.75" x14ac:dyDescent="0.25">
      <c r="A1" s="3" t="s">
        <v>1</v>
      </c>
      <c r="B1" s="2"/>
      <c r="C1" s="2"/>
      <c r="D1" s="2"/>
      <c r="E1" s="2"/>
      <c r="F1" s="1"/>
      <c r="G1" s="1"/>
      <c r="H1" s="1"/>
      <c r="I1" s="1"/>
      <c r="J1" s="14" t="s">
        <v>49</v>
      </c>
    </row>
    <row r="2" spans="1:10" ht="18" x14ac:dyDescent="0.25">
      <c r="A2" s="4" t="s">
        <v>53</v>
      </c>
      <c r="B2" s="2"/>
      <c r="C2" s="2"/>
      <c r="D2" s="2"/>
      <c r="E2" s="2"/>
      <c r="F2" s="1"/>
      <c r="G2" s="1"/>
      <c r="H2" s="1"/>
      <c r="I2" s="1"/>
      <c r="J2" s="15">
        <v>44202</v>
      </c>
    </row>
    <row r="3" spans="1:10" x14ac:dyDescent="0.25">
      <c r="A3" s="5" t="s">
        <v>4</v>
      </c>
      <c r="B3" s="2"/>
      <c r="C3" s="2"/>
      <c r="D3" s="2"/>
      <c r="E3" s="2"/>
      <c r="F3" s="1"/>
      <c r="G3" s="1"/>
      <c r="H3" s="1"/>
      <c r="I3" s="1"/>
      <c r="J3" s="14" t="s">
        <v>3</v>
      </c>
    </row>
    <row r="4" spans="1:10" ht="15.75" thickBot="1" x14ac:dyDescent="0.3">
      <c r="A4" s="2"/>
      <c r="B4" s="2"/>
      <c r="C4" s="2"/>
      <c r="D4" s="2"/>
      <c r="E4" s="2"/>
      <c r="F4" s="6"/>
      <c r="G4" s="6"/>
      <c r="H4" s="6"/>
      <c r="I4" s="6"/>
      <c r="J4" s="6"/>
    </row>
    <row r="5" spans="1:10" s="18" customFormat="1" ht="16.5" thickTop="1" thickBot="1" x14ac:dyDescent="0.3">
      <c r="A5" s="16"/>
      <c r="B5" s="16"/>
      <c r="C5" s="16"/>
      <c r="D5" s="16"/>
      <c r="E5" s="16"/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</row>
    <row r="6" spans="1:10" ht="15.75" thickTop="1" x14ac:dyDescent="0.25">
      <c r="A6" s="2"/>
      <c r="B6" s="2" t="s">
        <v>22</v>
      </c>
      <c r="C6" s="2"/>
      <c r="D6" s="2"/>
      <c r="E6" s="2"/>
      <c r="F6" s="7"/>
      <c r="G6" s="7"/>
      <c r="H6" s="7"/>
      <c r="I6" s="7"/>
      <c r="J6" s="7"/>
    </row>
    <row r="7" spans="1:10" x14ac:dyDescent="0.25">
      <c r="A7" s="2"/>
      <c r="B7" s="2"/>
      <c r="C7" s="2" t="s">
        <v>23</v>
      </c>
      <c r="D7" s="2"/>
      <c r="E7" s="2"/>
      <c r="F7" s="7"/>
      <c r="G7" s="7"/>
      <c r="H7" s="7"/>
      <c r="I7" s="7"/>
      <c r="J7" s="7"/>
    </row>
    <row r="8" spans="1:10" x14ac:dyDescent="0.25">
      <c r="A8" s="2"/>
      <c r="B8" s="2"/>
      <c r="C8" s="2"/>
      <c r="D8" s="2" t="s">
        <v>24</v>
      </c>
      <c r="E8" s="2"/>
      <c r="F8" s="7"/>
      <c r="G8" s="7"/>
      <c r="H8" s="7"/>
      <c r="I8" s="7"/>
      <c r="J8" s="7"/>
    </row>
    <row r="9" spans="1:10" x14ac:dyDescent="0.25">
      <c r="A9" s="2"/>
      <c r="B9" s="2"/>
      <c r="C9" s="2"/>
      <c r="D9" s="2"/>
      <c r="E9" s="2" t="s">
        <v>44</v>
      </c>
      <c r="F9" s="7">
        <v>0</v>
      </c>
      <c r="G9" s="7"/>
      <c r="H9" s="7">
        <v>7410</v>
      </c>
      <c r="I9" s="7"/>
      <c r="J9" s="7"/>
    </row>
    <row r="10" spans="1:10" x14ac:dyDescent="0.25">
      <c r="A10" s="2"/>
      <c r="B10" s="2"/>
      <c r="C10" s="2"/>
      <c r="D10" s="2"/>
      <c r="E10" s="2" t="s">
        <v>54</v>
      </c>
      <c r="F10" s="7">
        <v>0</v>
      </c>
      <c r="G10" s="7"/>
      <c r="H10" s="7">
        <v>16502</v>
      </c>
      <c r="I10" s="7"/>
      <c r="J10" s="7"/>
    </row>
    <row r="11" spans="1:10" x14ac:dyDescent="0.25">
      <c r="A11" s="2"/>
      <c r="B11" s="2"/>
      <c r="C11" s="2"/>
      <c r="D11" s="2"/>
      <c r="E11" s="2" t="s">
        <v>45</v>
      </c>
      <c r="F11" s="7">
        <v>9700</v>
      </c>
      <c r="G11" s="7"/>
      <c r="H11" s="7">
        <v>51100</v>
      </c>
      <c r="I11" s="7"/>
      <c r="J11" s="7"/>
    </row>
    <row r="12" spans="1:10" x14ac:dyDescent="0.25">
      <c r="A12" s="2"/>
      <c r="B12" s="2"/>
      <c r="C12" s="2"/>
      <c r="D12" s="2"/>
      <c r="E12" s="2" t="s">
        <v>55</v>
      </c>
      <c r="F12" s="7">
        <v>0</v>
      </c>
      <c r="G12" s="7"/>
      <c r="H12" s="7">
        <v>7520</v>
      </c>
      <c r="I12" s="7"/>
      <c r="J12" s="7"/>
    </row>
    <row r="13" spans="1:10" x14ac:dyDescent="0.25">
      <c r="A13" s="2"/>
      <c r="B13" s="2"/>
      <c r="C13" s="2"/>
      <c r="D13" s="2"/>
      <c r="E13" s="2" t="s">
        <v>25</v>
      </c>
      <c r="F13" s="7">
        <v>0</v>
      </c>
      <c r="G13" s="7"/>
      <c r="H13" s="7">
        <v>745</v>
      </c>
      <c r="I13" s="7"/>
      <c r="J13" s="7"/>
    </row>
    <row r="14" spans="1:10" ht="15.75" thickBot="1" x14ac:dyDescent="0.3">
      <c r="A14" s="2"/>
      <c r="B14" s="2"/>
      <c r="C14" s="2"/>
      <c r="D14" s="2"/>
      <c r="E14" s="2" t="s">
        <v>56</v>
      </c>
      <c r="F14" s="9">
        <v>0</v>
      </c>
      <c r="G14" s="9">
        <v>0</v>
      </c>
      <c r="H14" s="9">
        <v>0</v>
      </c>
      <c r="I14" s="9">
        <v>60000</v>
      </c>
      <c r="J14" s="9">
        <v>60000</v>
      </c>
    </row>
    <row r="15" spans="1:10" ht="15.75" thickBot="1" x14ac:dyDescent="0.3">
      <c r="A15" s="2"/>
      <c r="B15" s="2"/>
      <c r="C15" s="2"/>
      <c r="D15" s="2" t="s">
        <v>26</v>
      </c>
      <c r="E15" s="2"/>
      <c r="F15" s="11">
        <f>ROUND(SUM(F8:F14),5)</f>
        <v>9700</v>
      </c>
      <c r="G15" s="11">
        <f>ROUND(SUM(G8:G14),5)</f>
        <v>0</v>
      </c>
      <c r="H15" s="11">
        <f>ROUND(SUM(H8:H14),5)</f>
        <v>83277</v>
      </c>
      <c r="I15" s="11">
        <f>ROUND(SUM(I8:I14),5)</f>
        <v>60000</v>
      </c>
      <c r="J15" s="11">
        <f>ROUND(SUM(J8:J14),5)</f>
        <v>60000</v>
      </c>
    </row>
    <row r="16" spans="1:10" x14ac:dyDescent="0.25">
      <c r="A16" s="2"/>
      <c r="B16" s="2"/>
      <c r="C16" s="2" t="s">
        <v>27</v>
      </c>
      <c r="D16" s="2"/>
      <c r="E16" s="2"/>
      <c r="F16" s="7">
        <f>ROUND(F7+F15,5)</f>
        <v>9700</v>
      </c>
      <c r="G16" s="7">
        <f>ROUND(G7+G15,5)</f>
        <v>0</v>
      </c>
      <c r="H16" s="7">
        <f>ROUND(H7+H15,5)</f>
        <v>83277</v>
      </c>
      <c r="I16" s="7">
        <f>ROUND(I7+I15,5)</f>
        <v>60000</v>
      </c>
      <c r="J16" s="7">
        <f>ROUND(J7+J15,5)</f>
        <v>60000</v>
      </c>
    </row>
    <row r="17" spans="1:10" x14ac:dyDescent="0.25">
      <c r="A17" s="2"/>
      <c r="B17" s="2"/>
      <c r="C17" s="2" t="s">
        <v>28</v>
      </c>
      <c r="D17" s="2"/>
      <c r="E17" s="2"/>
      <c r="F17" s="7"/>
      <c r="G17" s="7"/>
      <c r="H17" s="7"/>
      <c r="I17" s="7"/>
      <c r="J17" s="7"/>
    </row>
    <row r="18" spans="1:10" x14ac:dyDescent="0.25">
      <c r="A18" s="2"/>
      <c r="B18" s="2"/>
      <c r="C18" s="2"/>
      <c r="D18" s="2" t="s">
        <v>29</v>
      </c>
      <c r="E18" s="2"/>
      <c r="F18" s="7"/>
      <c r="G18" s="7"/>
      <c r="H18" s="7"/>
      <c r="I18" s="7"/>
      <c r="J18" s="7"/>
    </row>
    <row r="19" spans="1:10" x14ac:dyDescent="0.25">
      <c r="A19" s="2"/>
      <c r="B19" s="2"/>
      <c r="C19" s="2"/>
      <c r="D19" s="2"/>
      <c r="E19" s="2" t="s">
        <v>30</v>
      </c>
      <c r="F19" s="7">
        <v>0</v>
      </c>
      <c r="G19" s="7"/>
      <c r="H19" s="7">
        <v>2537.5</v>
      </c>
      <c r="I19" s="7"/>
      <c r="J19" s="7"/>
    </row>
    <row r="20" spans="1:10" x14ac:dyDescent="0.25">
      <c r="A20" s="2"/>
      <c r="B20" s="2"/>
      <c r="C20" s="2"/>
      <c r="D20" s="2"/>
      <c r="E20" s="2" t="s">
        <v>31</v>
      </c>
      <c r="F20" s="7">
        <v>0</v>
      </c>
      <c r="G20" s="7"/>
      <c r="H20" s="7">
        <v>9498.8700000000008</v>
      </c>
      <c r="I20" s="7"/>
      <c r="J20" s="7"/>
    </row>
    <row r="21" spans="1:10" x14ac:dyDescent="0.25">
      <c r="A21" s="2"/>
      <c r="B21" s="2"/>
      <c r="C21" s="2"/>
      <c r="D21" s="2"/>
      <c r="E21" s="2" t="s">
        <v>34</v>
      </c>
      <c r="F21" s="7">
        <v>0</v>
      </c>
      <c r="G21" s="7"/>
      <c r="H21" s="7">
        <v>175.89</v>
      </c>
      <c r="I21" s="7"/>
      <c r="J21" s="7"/>
    </row>
    <row r="22" spans="1:10" x14ac:dyDescent="0.25">
      <c r="A22" s="2"/>
      <c r="B22" s="2"/>
      <c r="C22" s="2"/>
      <c r="D22" s="2"/>
      <c r="E22" s="2" t="s">
        <v>47</v>
      </c>
      <c r="F22" s="7">
        <v>276.13</v>
      </c>
      <c r="G22" s="7"/>
      <c r="H22" s="7">
        <v>1340.86</v>
      </c>
      <c r="I22" s="7"/>
      <c r="J22" s="7"/>
    </row>
    <row r="23" spans="1:10" x14ac:dyDescent="0.25">
      <c r="A23" s="2"/>
      <c r="B23" s="2"/>
      <c r="C23" s="2"/>
      <c r="D23" s="2"/>
      <c r="E23" s="2" t="s">
        <v>57</v>
      </c>
      <c r="F23" s="7">
        <v>0</v>
      </c>
      <c r="G23" s="7"/>
      <c r="H23" s="7">
        <v>14802.9</v>
      </c>
      <c r="I23" s="7"/>
      <c r="J23" s="7"/>
    </row>
    <row r="24" spans="1:10" x14ac:dyDescent="0.25">
      <c r="A24" s="2"/>
      <c r="B24" s="2"/>
      <c r="C24" s="2"/>
      <c r="D24" s="2"/>
      <c r="E24" s="2" t="s">
        <v>58</v>
      </c>
      <c r="F24" s="7">
        <v>750</v>
      </c>
      <c r="G24" s="7"/>
      <c r="H24" s="7">
        <v>750</v>
      </c>
      <c r="I24" s="7"/>
      <c r="J24" s="7"/>
    </row>
    <row r="25" spans="1:10" ht="15.75" thickBot="1" x14ac:dyDescent="0.3">
      <c r="A25" s="2"/>
      <c r="B25" s="2"/>
      <c r="C25" s="2"/>
      <c r="D25" s="2"/>
      <c r="E25" s="2" t="s">
        <v>36</v>
      </c>
      <c r="F25" s="9">
        <v>0</v>
      </c>
      <c r="G25" s="9">
        <v>0</v>
      </c>
      <c r="H25" s="9">
        <v>0</v>
      </c>
      <c r="I25" s="9">
        <v>30000</v>
      </c>
      <c r="J25" s="9">
        <v>30000</v>
      </c>
    </row>
    <row r="26" spans="1:10" ht="15.75" thickBot="1" x14ac:dyDescent="0.3">
      <c r="A26" s="2"/>
      <c r="B26" s="2"/>
      <c r="C26" s="2"/>
      <c r="D26" s="2" t="s">
        <v>37</v>
      </c>
      <c r="E26" s="2"/>
      <c r="F26" s="10">
        <f>ROUND(SUM(F18:F25),5)</f>
        <v>1026.1300000000001</v>
      </c>
      <c r="G26" s="10">
        <f>ROUND(SUM(G18:G25),5)</f>
        <v>0</v>
      </c>
      <c r="H26" s="10">
        <f>ROUND(SUM(H18:H25),5)</f>
        <v>29106.02</v>
      </c>
      <c r="I26" s="10">
        <f>ROUND(SUM(I18:I25),5)</f>
        <v>30000</v>
      </c>
      <c r="J26" s="10">
        <f>ROUND(SUM(J18:J25),5)</f>
        <v>30000</v>
      </c>
    </row>
    <row r="27" spans="1:10" ht="15.75" thickBot="1" x14ac:dyDescent="0.3">
      <c r="A27" s="2"/>
      <c r="B27" s="2"/>
      <c r="C27" s="2" t="s">
        <v>39</v>
      </c>
      <c r="D27" s="2"/>
      <c r="E27" s="2"/>
      <c r="F27" s="10">
        <f>ROUND(F17+F26,5)</f>
        <v>1026.1300000000001</v>
      </c>
      <c r="G27" s="10">
        <f>ROUND(G17+G26,5)</f>
        <v>0</v>
      </c>
      <c r="H27" s="10">
        <f>ROUND(H17+H26,5)</f>
        <v>29106.02</v>
      </c>
      <c r="I27" s="10">
        <f>ROUND(I17+I26,5)</f>
        <v>30000</v>
      </c>
      <c r="J27" s="10">
        <f>ROUND(J17+J26,5)</f>
        <v>30000</v>
      </c>
    </row>
    <row r="28" spans="1:10" ht="15.75" thickBot="1" x14ac:dyDescent="0.3">
      <c r="A28" s="2"/>
      <c r="B28" s="2" t="s">
        <v>40</v>
      </c>
      <c r="C28" s="2"/>
      <c r="D28" s="2"/>
      <c r="E28" s="2"/>
      <c r="F28" s="10">
        <f>ROUND(F6+F16-F27,5)</f>
        <v>8673.8700000000008</v>
      </c>
      <c r="G28" s="10">
        <f>ROUND(G6+G16-G27,5)</f>
        <v>0</v>
      </c>
      <c r="H28" s="10">
        <f>ROUND(H6+H16-H27,5)</f>
        <v>54170.98</v>
      </c>
      <c r="I28" s="10">
        <f>ROUND(I6+I16-I27,5)</f>
        <v>30000</v>
      </c>
      <c r="J28" s="10">
        <f>ROUND(J6+J16-J27,5)</f>
        <v>30000</v>
      </c>
    </row>
    <row r="29" spans="1:10" s="13" customFormat="1" ht="12" thickBot="1" x14ac:dyDescent="0.25">
      <c r="A29" s="2" t="s">
        <v>41</v>
      </c>
      <c r="B29" s="2"/>
      <c r="C29" s="2"/>
      <c r="D29" s="2"/>
      <c r="E29" s="2"/>
      <c r="F29" s="12">
        <f>F28</f>
        <v>8673.8700000000008</v>
      </c>
      <c r="G29" s="12">
        <f>G28</f>
        <v>0</v>
      </c>
      <c r="H29" s="12">
        <f>H28</f>
        <v>54170.98</v>
      </c>
      <c r="I29" s="12">
        <f>I28</f>
        <v>30000</v>
      </c>
      <c r="J29" s="12">
        <f>J28</f>
        <v>30000</v>
      </c>
    </row>
    <row r="30" spans="1:10" ht="15.75" thickTop="1" x14ac:dyDescent="0.25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638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6385" r:id="rId4" name="FILTER"/>
      </mc:Fallback>
    </mc:AlternateContent>
    <mc:AlternateContent xmlns:mc="http://schemas.openxmlformats.org/markup-compatibility/2006">
      <mc:Choice Requires="x14">
        <control shapeId="1638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6386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I15"/>
  <sheetViews>
    <sheetView workbookViewId="0">
      <pane xSplit="4" ySplit="5" topLeftCell="E6" activePane="bottomRight" state="frozenSplit"/>
      <selection pane="topRight" activeCell="E1" sqref="E1"/>
      <selection pane="bottomLeft" activeCell="A6" sqref="A6"/>
      <selection pane="bottomRight"/>
    </sheetView>
  </sheetViews>
  <sheetFormatPr defaultRowHeight="15" x14ac:dyDescent="0.25"/>
  <cols>
    <col min="1" max="3" width="3" style="19" customWidth="1"/>
    <col min="4" max="4" width="18.5703125" style="19" customWidth="1"/>
    <col min="5" max="5" width="6" style="20" bestFit="1" customWidth="1"/>
    <col min="6" max="6" width="6.5703125" style="20" bestFit="1" customWidth="1"/>
    <col min="7" max="7" width="10.140625" style="20" bestFit="1" customWidth="1"/>
    <col min="8" max="8" width="10" style="20" bestFit="1" customWidth="1"/>
    <col min="9" max="9" width="12.42578125" style="20" bestFit="1" customWidth="1"/>
  </cols>
  <sheetData>
    <row r="1" spans="1:9" ht="15.75" x14ac:dyDescent="0.25">
      <c r="A1" s="3" t="s">
        <v>1</v>
      </c>
      <c r="B1" s="2"/>
      <c r="C1" s="2"/>
      <c r="D1" s="2"/>
      <c r="E1" s="1"/>
      <c r="F1" s="1"/>
      <c r="G1" s="1"/>
      <c r="H1" s="1"/>
      <c r="I1" s="14" t="s">
        <v>49</v>
      </c>
    </row>
    <row r="2" spans="1:9" ht="18" x14ac:dyDescent="0.25">
      <c r="A2" s="4" t="s">
        <v>52</v>
      </c>
      <c r="B2" s="2"/>
      <c r="C2" s="2"/>
      <c r="D2" s="2"/>
      <c r="E2" s="1"/>
      <c r="F2" s="1"/>
      <c r="G2" s="1"/>
      <c r="H2" s="1"/>
      <c r="I2" s="15">
        <v>44202</v>
      </c>
    </row>
    <row r="3" spans="1:9" x14ac:dyDescent="0.25">
      <c r="A3" s="5" t="s">
        <v>4</v>
      </c>
      <c r="B3" s="2"/>
      <c r="C3" s="2"/>
      <c r="D3" s="2"/>
      <c r="E3" s="1"/>
      <c r="F3" s="1"/>
      <c r="G3" s="1"/>
      <c r="H3" s="1"/>
      <c r="I3" s="14" t="s">
        <v>3</v>
      </c>
    </row>
    <row r="4" spans="1:9" ht="15.75" thickBot="1" x14ac:dyDescent="0.3">
      <c r="A4" s="2"/>
      <c r="B4" s="2"/>
      <c r="C4" s="2"/>
      <c r="D4" s="2"/>
      <c r="E4" s="6"/>
      <c r="F4" s="6"/>
      <c r="G4" s="6"/>
      <c r="H4" s="6"/>
      <c r="I4" s="6"/>
    </row>
    <row r="5" spans="1:9" s="18" customFormat="1" ht="16.5" thickTop="1" thickBot="1" x14ac:dyDescent="0.3">
      <c r="A5" s="16"/>
      <c r="B5" s="16"/>
      <c r="C5" s="16"/>
      <c r="D5" s="16"/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</row>
    <row r="6" spans="1:9" ht="15.75" thickTop="1" x14ac:dyDescent="0.25">
      <c r="A6" s="2"/>
      <c r="B6" s="2" t="s">
        <v>22</v>
      </c>
      <c r="C6" s="2"/>
      <c r="D6" s="2"/>
      <c r="E6" s="7"/>
      <c r="F6" s="7"/>
      <c r="G6" s="7"/>
      <c r="H6" s="7"/>
      <c r="I6" s="7"/>
    </row>
    <row r="7" spans="1:9" x14ac:dyDescent="0.25">
      <c r="A7" s="2"/>
      <c r="B7" s="2"/>
      <c r="C7" s="2" t="s">
        <v>23</v>
      </c>
      <c r="D7" s="2"/>
      <c r="E7" s="7"/>
      <c r="F7" s="7"/>
      <c r="G7" s="7"/>
      <c r="H7" s="7"/>
      <c r="I7" s="7"/>
    </row>
    <row r="8" spans="1:9" ht="15.75" thickBot="1" x14ac:dyDescent="0.3">
      <c r="A8" s="2"/>
      <c r="B8" s="2"/>
      <c r="C8" s="2"/>
      <c r="D8" s="2" t="s">
        <v>24</v>
      </c>
      <c r="E8" s="8">
        <v>0</v>
      </c>
      <c r="F8" s="8">
        <v>0</v>
      </c>
      <c r="G8" s="8">
        <v>0</v>
      </c>
      <c r="H8" s="8">
        <v>1500</v>
      </c>
      <c r="I8" s="8">
        <v>1500</v>
      </c>
    </row>
    <row r="9" spans="1:9" x14ac:dyDescent="0.25">
      <c r="A9" s="2"/>
      <c r="B9" s="2"/>
      <c r="C9" s="2" t="s">
        <v>27</v>
      </c>
      <c r="D9" s="2"/>
      <c r="E9" s="7">
        <f>ROUND(SUM(E7:E8),5)</f>
        <v>0</v>
      </c>
      <c r="F9" s="7">
        <f>ROUND(SUM(F7:F8),5)</f>
        <v>0</v>
      </c>
      <c r="G9" s="7">
        <f>ROUND(SUM(G7:G8),5)</f>
        <v>0</v>
      </c>
      <c r="H9" s="7">
        <f>ROUND(SUM(H7:H8),5)</f>
        <v>1500</v>
      </c>
      <c r="I9" s="7">
        <f>ROUND(SUM(I7:I8),5)</f>
        <v>1500</v>
      </c>
    </row>
    <row r="10" spans="1:9" x14ac:dyDescent="0.25">
      <c r="A10" s="2"/>
      <c r="B10" s="2"/>
      <c r="C10" s="2" t="s">
        <v>28</v>
      </c>
      <c r="D10" s="2"/>
      <c r="E10" s="7"/>
      <c r="F10" s="7"/>
      <c r="G10" s="7"/>
      <c r="H10" s="7"/>
      <c r="I10" s="7"/>
    </row>
    <row r="11" spans="1:9" ht="15.75" thickBot="1" x14ac:dyDescent="0.3">
      <c r="A11" s="2"/>
      <c r="B11" s="2"/>
      <c r="C11" s="2"/>
      <c r="D11" s="2" t="s">
        <v>29</v>
      </c>
      <c r="E11" s="9">
        <v>0</v>
      </c>
      <c r="F11" s="9">
        <v>0</v>
      </c>
      <c r="G11" s="9">
        <v>0</v>
      </c>
      <c r="H11" s="9">
        <v>1500</v>
      </c>
      <c r="I11" s="9">
        <v>1500</v>
      </c>
    </row>
    <row r="12" spans="1:9" ht="15.75" thickBot="1" x14ac:dyDescent="0.3">
      <c r="A12" s="2"/>
      <c r="B12" s="2"/>
      <c r="C12" s="2" t="s">
        <v>39</v>
      </c>
      <c r="D12" s="2"/>
      <c r="E12" s="10">
        <f>ROUND(SUM(E10:E11),5)</f>
        <v>0</v>
      </c>
      <c r="F12" s="10">
        <f>ROUND(SUM(F10:F11),5)</f>
        <v>0</v>
      </c>
      <c r="G12" s="10">
        <f>ROUND(SUM(G10:G11),5)</f>
        <v>0</v>
      </c>
      <c r="H12" s="10">
        <f>ROUND(SUM(H10:H11),5)</f>
        <v>1500</v>
      </c>
      <c r="I12" s="10">
        <f>ROUND(SUM(I10:I11),5)</f>
        <v>1500</v>
      </c>
    </row>
    <row r="13" spans="1:9" ht="15.75" thickBot="1" x14ac:dyDescent="0.3">
      <c r="A13" s="2"/>
      <c r="B13" s="2" t="s">
        <v>40</v>
      </c>
      <c r="C13" s="2"/>
      <c r="D13" s="2"/>
      <c r="E13" s="10">
        <f>ROUND(E6+E9-E12,5)</f>
        <v>0</v>
      </c>
      <c r="F13" s="10">
        <f>ROUND(F6+F9-F12,5)</f>
        <v>0</v>
      </c>
      <c r="G13" s="10">
        <f>ROUND(G6+G9-G12,5)</f>
        <v>0</v>
      </c>
      <c r="H13" s="10">
        <f>ROUND(H6+H9-H12,5)</f>
        <v>0</v>
      </c>
      <c r="I13" s="10">
        <f>ROUND(I6+I9-I12,5)</f>
        <v>0</v>
      </c>
    </row>
    <row r="14" spans="1:9" s="13" customFormat="1" ht="12" thickBot="1" x14ac:dyDescent="0.25">
      <c r="A14" s="2" t="s">
        <v>41</v>
      </c>
      <c r="B14" s="2"/>
      <c r="C14" s="2"/>
      <c r="D14" s="2"/>
      <c r="E14" s="12">
        <f>E13</f>
        <v>0</v>
      </c>
      <c r="F14" s="12">
        <f>F13</f>
        <v>0</v>
      </c>
      <c r="G14" s="12">
        <f>G13</f>
        <v>0</v>
      </c>
      <c r="H14" s="12">
        <f>H13</f>
        <v>0</v>
      </c>
      <c r="I14" s="12">
        <f>I13</f>
        <v>0</v>
      </c>
    </row>
    <row r="15" spans="1:9" ht="15.75" thickTop="1" x14ac:dyDescent="0.25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1266" r:id="rId4" name="HEADER"/>
      </mc:Fallback>
    </mc:AlternateContent>
    <mc:AlternateContent xmlns:mc="http://schemas.openxmlformats.org/markup-compatibility/2006">
      <mc:Choice Requires="x14">
        <control shapeId="1126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1265" r:id="rId6" name="FILT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J18"/>
  <sheetViews>
    <sheetView workbookViewId="0">
      <pane xSplit="5" ySplit="5" topLeftCell="F6" activePane="bottomRight" state="frozenSplit"/>
      <selection pane="topRight" activeCell="F1" sqref="F1"/>
      <selection pane="bottomLeft" activeCell="A6" sqref="A6"/>
      <selection pane="bottomRight"/>
    </sheetView>
  </sheetViews>
  <sheetFormatPr defaultRowHeight="15" x14ac:dyDescent="0.25"/>
  <cols>
    <col min="1" max="4" width="3" style="19" customWidth="1"/>
    <col min="5" max="5" width="20.7109375" style="19" customWidth="1"/>
    <col min="6" max="6" width="6" style="20" bestFit="1" customWidth="1"/>
    <col min="7" max="7" width="6.5703125" style="20" bestFit="1" customWidth="1"/>
    <col min="8" max="8" width="10.140625" style="20" bestFit="1" customWidth="1"/>
    <col min="9" max="9" width="10" style="20" bestFit="1" customWidth="1"/>
    <col min="10" max="10" width="12.42578125" style="20" bestFit="1" customWidth="1"/>
  </cols>
  <sheetData>
    <row r="1" spans="1:10" ht="15.75" x14ac:dyDescent="0.25">
      <c r="A1" s="3" t="s">
        <v>1</v>
      </c>
      <c r="B1" s="2"/>
      <c r="C1" s="2"/>
      <c r="D1" s="2"/>
      <c r="E1" s="2"/>
      <c r="F1" s="1"/>
      <c r="G1" s="1"/>
      <c r="H1" s="1"/>
      <c r="I1" s="1"/>
      <c r="J1" s="14" t="s">
        <v>49</v>
      </c>
    </row>
    <row r="2" spans="1:10" ht="18" x14ac:dyDescent="0.25">
      <c r="A2" s="4" t="s">
        <v>50</v>
      </c>
      <c r="B2" s="2"/>
      <c r="C2" s="2"/>
      <c r="D2" s="2"/>
      <c r="E2" s="2"/>
      <c r="F2" s="1"/>
      <c r="G2" s="1"/>
      <c r="H2" s="1"/>
      <c r="I2" s="1"/>
      <c r="J2" s="15">
        <v>44202</v>
      </c>
    </row>
    <row r="3" spans="1:10" x14ac:dyDescent="0.25">
      <c r="A3" s="5" t="s">
        <v>4</v>
      </c>
      <c r="B3" s="2"/>
      <c r="C3" s="2"/>
      <c r="D3" s="2"/>
      <c r="E3" s="2"/>
      <c r="F3" s="1"/>
      <c r="G3" s="1"/>
      <c r="H3" s="1"/>
      <c r="I3" s="1"/>
      <c r="J3" s="14" t="s">
        <v>3</v>
      </c>
    </row>
    <row r="4" spans="1:10" ht="15.75" thickBot="1" x14ac:dyDescent="0.3">
      <c r="A4" s="2"/>
      <c r="B4" s="2"/>
      <c r="C4" s="2"/>
      <c r="D4" s="2"/>
      <c r="E4" s="2"/>
      <c r="F4" s="6"/>
      <c r="G4" s="6"/>
      <c r="H4" s="6"/>
      <c r="I4" s="6"/>
      <c r="J4" s="6"/>
    </row>
    <row r="5" spans="1:10" s="18" customFormat="1" ht="16.5" thickTop="1" thickBot="1" x14ac:dyDescent="0.3">
      <c r="A5" s="16"/>
      <c r="B5" s="16"/>
      <c r="C5" s="16"/>
      <c r="D5" s="16"/>
      <c r="E5" s="16"/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</row>
    <row r="6" spans="1:10" ht="15.75" thickTop="1" x14ac:dyDescent="0.25">
      <c r="A6" s="2"/>
      <c r="B6" s="2" t="s">
        <v>22</v>
      </c>
      <c r="C6" s="2"/>
      <c r="D6" s="2"/>
      <c r="E6" s="2"/>
      <c r="F6" s="7"/>
      <c r="G6" s="21"/>
      <c r="H6" s="7"/>
      <c r="I6" s="21"/>
      <c r="J6" s="21"/>
    </row>
    <row r="7" spans="1:10" x14ac:dyDescent="0.25">
      <c r="A7" s="2"/>
      <c r="B7" s="2"/>
      <c r="C7" s="2" t="s">
        <v>23</v>
      </c>
      <c r="D7" s="2"/>
      <c r="E7" s="2"/>
      <c r="F7" s="7"/>
      <c r="G7" s="21"/>
      <c r="H7" s="7"/>
      <c r="I7" s="21"/>
      <c r="J7" s="21"/>
    </row>
    <row r="8" spans="1:10" ht="15.75" thickBot="1" x14ac:dyDescent="0.3">
      <c r="A8" s="2"/>
      <c r="B8" s="2"/>
      <c r="C8" s="2"/>
      <c r="D8" s="2" t="s">
        <v>51</v>
      </c>
      <c r="E8" s="2"/>
      <c r="F8" s="8">
        <v>0</v>
      </c>
      <c r="G8" s="21"/>
      <c r="H8" s="8">
        <v>303</v>
      </c>
      <c r="I8" s="21"/>
      <c r="J8" s="21"/>
    </row>
    <row r="9" spans="1:10" x14ac:dyDescent="0.25">
      <c r="A9" s="2"/>
      <c r="B9" s="2"/>
      <c r="C9" s="2" t="s">
        <v>27</v>
      </c>
      <c r="D9" s="2"/>
      <c r="E9" s="2"/>
      <c r="F9" s="7">
        <f>ROUND(SUM(F7:F8),5)</f>
        <v>0</v>
      </c>
      <c r="G9" s="21"/>
      <c r="H9" s="7">
        <f>ROUND(SUM(H7:H8),5)</f>
        <v>303</v>
      </c>
      <c r="I9" s="21"/>
      <c r="J9" s="21"/>
    </row>
    <row r="10" spans="1:10" x14ac:dyDescent="0.25">
      <c r="A10" s="2"/>
      <c r="B10" s="2"/>
      <c r="C10" s="2" t="s">
        <v>28</v>
      </c>
      <c r="D10" s="2"/>
      <c r="E10" s="2"/>
      <c r="F10" s="7"/>
      <c r="G10" s="21"/>
      <c r="H10" s="7"/>
      <c r="I10" s="21"/>
      <c r="J10" s="21"/>
    </row>
    <row r="11" spans="1:10" x14ac:dyDescent="0.25">
      <c r="A11" s="2"/>
      <c r="B11" s="2"/>
      <c r="C11" s="2"/>
      <c r="D11" s="2" t="s">
        <v>29</v>
      </c>
      <c r="E11" s="2"/>
      <c r="F11" s="7"/>
      <c r="G11" s="21"/>
      <c r="H11" s="7"/>
      <c r="I11" s="21"/>
      <c r="J11" s="21"/>
    </row>
    <row r="12" spans="1:10" x14ac:dyDescent="0.25">
      <c r="A12" s="2"/>
      <c r="B12" s="2"/>
      <c r="C12" s="2"/>
      <c r="D12" s="2"/>
      <c r="E12" s="2" t="s">
        <v>30</v>
      </c>
      <c r="F12" s="7">
        <v>0</v>
      </c>
      <c r="G12" s="21"/>
      <c r="H12" s="7">
        <v>12.35</v>
      </c>
      <c r="I12" s="21"/>
      <c r="J12" s="21"/>
    </row>
    <row r="13" spans="1:10" ht="15.75" thickBot="1" x14ac:dyDescent="0.3">
      <c r="A13" s="2"/>
      <c r="B13" s="2"/>
      <c r="C13" s="2"/>
      <c r="D13" s="2"/>
      <c r="E13" s="2" t="s">
        <v>46</v>
      </c>
      <c r="F13" s="9">
        <v>0</v>
      </c>
      <c r="G13" s="21"/>
      <c r="H13" s="9">
        <v>89.39</v>
      </c>
      <c r="I13" s="21"/>
      <c r="J13" s="21"/>
    </row>
    <row r="14" spans="1:10" ht="15.75" thickBot="1" x14ac:dyDescent="0.3">
      <c r="A14" s="2"/>
      <c r="B14" s="2"/>
      <c r="C14" s="2"/>
      <c r="D14" s="2" t="s">
        <v>37</v>
      </c>
      <c r="E14" s="2"/>
      <c r="F14" s="10">
        <f>ROUND(SUM(F11:F13),5)</f>
        <v>0</v>
      </c>
      <c r="G14" s="21"/>
      <c r="H14" s="10">
        <f>ROUND(SUM(H11:H13),5)</f>
        <v>101.74</v>
      </c>
      <c r="I14" s="21"/>
      <c r="J14" s="21"/>
    </row>
    <row r="15" spans="1:10" ht="15.75" thickBot="1" x14ac:dyDescent="0.3">
      <c r="A15" s="2"/>
      <c r="B15" s="2"/>
      <c r="C15" s="2" t="s">
        <v>39</v>
      </c>
      <c r="D15" s="2"/>
      <c r="E15" s="2"/>
      <c r="F15" s="10">
        <f>ROUND(F10+F14,5)</f>
        <v>0</v>
      </c>
      <c r="G15" s="21"/>
      <c r="H15" s="10">
        <f>ROUND(H10+H14,5)</f>
        <v>101.74</v>
      </c>
      <c r="I15" s="21"/>
      <c r="J15" s="21"/>
    </row>
    <row r="16" spans="1:10" ht="15.75" thickBot="1" x14ac:dyDescent="0.3">
      <c r="A16" s="2"/>
      <c r="B16" s="2" t="s">
        <v>40</v>
      </c>
      <c r="C16" s="2"/>
      <c r="D16" s="2"/>
      <c r="E16" s="2"/>
      <c r="F16" s="10">
        <f>ROUND(F6+F9-F15,5)</f>
        <v>0</v>
      </c>
      <c r="G16" s="21"/>
      <c r="H16" s="10">
        <f>ROUND(H6+H9-H15,5)</f>
        <v>201.26</v>
      </c>
      <c r="I16" s="21"/>
      <c r="J16" s="21"/>
    </row>
    <row r="17" spans="1:10" s="13" customFormat="1" ht="12" thickBot="1" x14ac:dyDescent="0.25">
      <c r="A17" s="2" t="s">
        <v>41</v>
      </c>
      <c r="B17" s="2"/>
      <c r="C17" s="2"/>
      <c r="D17" s="2"/>
      <c r="E17" s="2"/>
      <c r="F17" s="12">
        <f>F16</f>
        <v>0</v>
      </c>
      <c r="G17" s="2"/>
      <c r="H17" s="12">
        <f>H16</f>
        <v>201.26</v>
      </c>
      <c r="I17" s="2"/>
      <c r="J17" s="2"/>
    </row>
    <row r="18" spans="1:10" ht="15.75" thickTop="1" x14ac:dyDescent="0.25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34"/>
  <sheetViews>
    <sheetView workbookViewId="0">
      <pane xSplit="6" ySplit="5" topLeftCell="G6" activePane="bottomRight" state="frozenSplit"/>
      <selection pane="topRight" activeCell="G1" sqref="G1"/>
      <selection pane="bottomLeft" activeCell="A6" sqref="A6"/>
      <selection pane="bottomRight"/>
    </sheetView>
  </sheetViews>
  <sheetFormatPr defaultRowHeight="15" x14ac:dyDescent="0.25"/>
  <cols>
    <col min="1" max="5" width="3" style="19" customWidth="1"/>
    <col min="6" max="6" width="25.85546875" style="19" customWidth="1"/>
    <col min="7" max="7" width="6.28515625" style="20" bestFit="1" customWidth="1"/>
    <col min="8" max="8" width="6.5703125" style="20" bestFit="1" customWidth="1"/>
    <col min="9" max="9" width="10.140625" style="20" bestFit="1" customWidth="1"/>
    <col min="10" max="10" width="10" style="20" bestFit="1" customWidth="1"/>
    <col min="11" max="11" width="12.42578125" style="20" bestFit="1" customWidth="1"/>
  </cols>
  <sheetData>
    <row r="1" spans="1:11" ht="15.75" x14ac:dyDescent="0.25">
      <c r="A1" s="3" t="s">
        <v>1</v>
      </c>
      <c r="B1" s="2"/>
      <c r="C1" s="2"/>
      <c r="D1" s="2"/>
      <c r="E1" s="2"/>
      <c r="F1" s="2"/>
      <c r="G1" s="1"/>
      <c r="H1" s="1"/>
      <c r="I1" s="1"/>
      <c r="J1" s="1"/>
      <c r="K1" s="14" t="s">
        <v>42</v>
      </c>
    </row>
    <row r="2" spans="1:11" ht="18" x14ac:dyDescent="0.25">
      <c r="A2" s="4" t="s">
        <v>48</v>
      </c>
      <c r="B2" s="2"/>
      <c r="C2" s="2"/>
      <c r="D2" s="2"/>
      <c r="E2" s="2"/>
      <c r="F2" s="2"/>
      <c r="G2" s="1"/>
      <c r="H2" s="1"/>
      <c r="I2" s="1"/>
      <c r="J2" s="1"/>
      <c r="K2" s="15">
        <v>44202</v>
      </c>
    </row>
    <row r="3" spans="1:11" x14ac:dyDescent="0.25">
      <c r="A3" s="5" t="s">
        <v>4</v>
      </c>
      <c r="B3" s="2"/>
      <c r="C3" s="2"/>
      <c r="D3" s="2"/>
      <c r="E3" s="2"/>
      <c r="F3" s="2"/>
      <c r="G3" s="1"/>
      <c r="H3" s="1"/>
      <c r="I3" s="1"/>
      <c r="J3" s="1"/>
      <c r="K3" s="14" t="s">
        <v>3</v>
      </c>
    </row>
    <row r="4" spans="1:11" ht="15.75" thickBot="1" x14ac:dyDescent="0.3">
      <c r="A4" s="2"/>
      <c r="B4" s="2"/>
      <c r="C4" s="2"/>
      <c r="D4" s="2"/>
      <c r="E4" s="2"/>
      <c r="F4" s="2"/>
      <c r="G4" s="6"/>
      <c r="H4" s="6"/>
      <c r="I4" s="6"/>
      <c r="J4" s="6"/>
      <c r="K4" s="6"/>
    </row>
    <row r="5" spans="1:11" s="18" customFormat="1" ht="16.5" thickTop="1" thickBot="1" x14ac:dyDescent="0.3">
      <c r="A5" s="16"/>
      <c r="B5" s="16"/>
      <c r="C5" s="16"/>
      <c r="D5" s="16"/>
      <c r="E5" s="16"/>
      <c r="F5" s="16"/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</row>
    <row r="6" spans="1:11" ht="15.75" thickTop="1" x14ac:dyDescent="0.25">
      <c r="A6" s="2"/>
      <c r="B6" s="2" t="s">
        <v>10</v>
      </c>
      <c r="C6" s="2"/>
      <c r="D6" s="2"/>
      <c r="E6" s="2"/>
      <c r="F6" s="2"/>
      <c r="G6" s="7"/>
      <c r="H6" s="7"/>
      <c r="I6" s="7"/>
      <c r="J6" s="7"/>
      <c r="K6" s="7"/>
    </row>
    <row r="7" spans="1:11" x14ac:dyDescent="0.25">
      <c r="A7" s="2"/>
      <c r="B7" s="2"/>
      <c r="C7" s="2"/>
      <c r="D7" s="2" t="s">
        <v>11</v>
      </c>
      <c r="E7" s="2"/>
      <c r="F7" s="2"/>
      <c r="G7" s="7"/>
      <c r="H7" s="7"/>
      <c r="I7" s="7"/>
      <c r="J7" s="7"/>
      <c r="K7" s="7"/>
    </row>
    <row r="8" spans="1:11" x14ac:dyDescent="0.25">
      <c r="A8" s="2"/>
      <c r="B8" s="2"/>
      <c r="C8" s="2"/>
      <c r="D8" s="2"/>
      <c r="E8" s="2" t="s">
        <v>12</v>
      </c>
      <c r="F8" s="2"/>
      <c r="G8" s="7"/>
      <c r="H8" s="7"/>
      <c r="I8" s="7"/>
      <c r="J8" s="7"/>
      <c r="K8" s="7"/>
    </row>
    <row r="9" spans="1:11" ht="15.75" thickBot="1" x14ac:dyDescent="0.3">
      <c r="A9" s="2"/>
      <c r="B9" s="2"/>
      <c r="C9" s="2"/>
      <c r="D9" s="2"/>
      <c r="E9" s="2"/>
      <c r="F9" s="2" t="s">
        <v>13</v>
      </c>
      <c r="G9" s="9">
        <v>27.08</v>
      </c>
      <c r="H9" s="9">
        <v>0</v>
      </c>
      <c r="I9" s="9">
        <v>1040.83</v>
      </c>
      <c r="J9" s="9">
        <v>925</v>
      </c>
      <c r="K9" s="9">
        <v>925</v>
      </c>
    </row>
    <row r="10" spans="1:11" ht="15.75" thickBot="1" x14ac:dyDescent="0.3">
      <c r="A10" s="2"/>
      <c r="B10" s="2"/>
      <c r="C10" s="2"/>
      <c r="D10" s="2"/>
      <c r="E10" s="2" t="s">
        <v>14</v>
      </c>
      <c r="F10" s="2"/>
      <c r="G10" s="10">
        <f>ROUND(SUM(G8:G9),5)</f>
        <v>27.08</v>
      </c>
      <c r="H10" s="10">
        <f>ROUND(SUM(H8:H9),5)</f>
        <v>0</v>
      </c>
      <c r="I10" s="10">
        <f>ROUND(SUM(I8:I9),5)</f>
        <v>1040.83</v>
      </c>
      <c r="J10" s="10">
        <f>ROUND(SUM(J8:J9),5)</f>
        <v>925</v>
      </c>
      <c r="K10" s="10">
        <f>ROUND(SUM(K8:K9),5)</f>
        <v>925</v>
      </c>
    </row>
    <row r="11" spans="1:11" ht="15.75" thickBot="1" x14ac:dyDescent="0.3">
      <c r="A11" s="2"/>
      <c r="B11" s="2"/>
      <c r="C11" s="2"/>
      <c r="D11" s="2" t="s">
        <v>19</v>
      </c>
      <c r="E11" s="2"/>
      <c r="F11" s="2"/>
      <c r="G11" s="10">
        <f>ROUND(G7+G10,5)</f>
        <v>27.08</v>
      </c>
      <c r="H11" s="10">
        <f>ROUND(H7+H10,5)</f>
        <v>0</v>
      </c>
      <c r="I11" s="10">
        <f>ROUND(I7+I10,5)</f>
        <v>1040.83</v>
      </c>
      <c r="J11" s="10">
        <f>ROUND(J7+J10,5)</f>
        <v>925</v>
      </c>
      <c r="K11" s="10">
        <f>ROUND(K7+K10,5)</f>
        <v>925</v>
      </c>
    </row>
    <row r="12" spans="1:11" ht="15.75" thickBot="1" x14ac:dyDescent="0.3">
      <c r="A12" s="2"/>
      <c r="B12" s="2"/>
      <c r="C12" s="2" t="s">
        <v>20</v>
      </c>
      <c r="D12" s="2"/>
      <c r="E12" s="2"/>
      <c r="F12" s="2"/>
      <c r="G12" s="11">
        <f>G11</f>
        <v>27.08</v>
      </c>
      <c r="H12" s="11">
        <f>H11</f>
        <v>0</v>
      </c>
      <c r="I12" s="11">
        <f>I11</f>
        <v>1040.83</v>
      </c>
      <c r="J12" s="11">
        <f>J11</f>
        <v>925</v>
      </c>
      <c r="K12" s="11">
        <f>K11</f>
        <v>925</v>
      </c>
    </row>
    <row r="13" spans="1:11" x14ac:dyDescent="0.25">
      <c r="A13" s="2"/>
      <c r="B13" s="2" t="s">
        <v>21</v>
      </c>
      <c r="C13" s="2"/>
      <c r="D13" s="2"/>
      <c r="E13" s="2"/>
      <c r="F13" s="2"/>
      <c r="G13" s="7">
        <f>ROUND(G6+G12,5)</f>
        <v>27.08</v>
      </c>
      <c r="H13" s="7">
        <f>ROUND(H6+H12,5)</f>
        <v>0</v>
      </c>
      <c r="I13" s="7">
        <f>ROUND(I6+I12,5)</f>
        <v>1040.83</v>
      </c>
      <c r="J13" s="7">
        <f>ROUND(J6+J12,5)</f>
        <v>925</v>
      </c>
      <c r="K13" s="7">
        <f>ROUND(K6+K12,5)</f>
        <v>925</v>
      </c>
    </row>
    <row r="14" spans="1:11" x14ac:dyDescent="0.25">
      <c r="A14" s="2"/>
      <c r="B14" s="2" t="s">
        <v>22</v>
      </c>
      <c r="C14" s="2"/>
      <c r="D14" s="2"/>
      <c r="E14" s="2"/>
      <c r="F14" s="2"/>
      <c r="G14" s="7"/>
      <c r="H14" s="7"/>
      <c r="I14" s="7"/>
      <c r="J14" s="7"/>
      <c r="K14" s="7"/>
    </row>
    <row r="15" spans="1:11" x14ac:dyDescent="0.25">
      <c r="A15" s="2"/>
      <c r="B15" s="2"/>
      <c r="C15" s="2" t="s">
        <v>23</v>
      </c>
      <c r="D15" s="2"/>
      <c r="E15" s="2"/>
      <c r="F15" s="2"/>
      <c r="G15" s="7"/>
      <c r="H15" s="7"/>
      <c r="I15" s="7"/>
      <c r="J15" s="7"/>
      <c r="K15" s="7"/>
    </row>
    <row r="16" spans="1:11" x14ac:dyDescent="0.25">
      <c r="A16" s="2"/>
      <c r="B16" s="2"/>
      <c r="C16" s="2"/>
      <c r="D16" s="2" t="s">
        <v>24</v>
      </c>
      <c r="E16" s="2"/>
      <c r="F16" s="2"/>
      <c r="G16" s="7"/>
      <c r="H16" s="7"/>
      <c r="I16" s="7"/>
      <c r="J16" s="7"/>
      <c r="K16" s="7"/>
    </row>
    <row r="17" spans="1:11" x14ac:dyDescent="0.25">
      <c r="A17" s="2"/>
      <c r="B17" s="2"/>
      <c r="C17" s="2"/>
      <c r="D17" s="2"/>
      <c r="E17" s="2" t="s">
        <v>44</v>
      </c>
      <c r="F17" s="2"/>
      <c r="G17" s="7">
        <v>0</v>
      </c>
      <c r="H17" s="7"/>
      <c r="I17" s="7">
        <v>395</v>
      </c>
      <c r="J17" s="7"/>
      <c r="K17" s="7"/>
    </row>
    <row r="18" spans="1:11" ht="15.75" thickBot="1" x14ac:dyDescent="0.3">
      <c r="A18" s="2"/>
      <c r="B18" s="2"/>
      <c r="C18" s="2"/>
      <c r="D18" s="2"/>
      <c r="E18" s="2" t="s">
        <v>25</v>
      </c>
      <c r="F18" s="2"/>
      <c r="G18" s="9">
        <v>0</v>
      </c>
      <c r="H18" s="9">
        <v>0</v>
      </c>
      <c r="I18" s="9">
        <v>0</v>
      </c>
      <c r="J18" s="9">
        <v>1000</v>
      </c>
      <c r="K18" s="9">
        <v>1000</v>
      </c>
    </row>
    <row r="19" spans="1:11" ht="15.75" thickBot="1" x14ac:dyDescent="0.3">
      <c r="A19" s="2"/>
      <c r="B19" s="2"/>
      <c r="C19" s="2"/>
      <c r="D19" s="2" t="s">
        <v>26</v>
      </c>
      <c r="E19" s="2"/>
      <c r="F19" s="2"/>
      <c r="G19" s="11">
        <f>ROUND(SUM(G16:G18),5)</f>
        <v>0</v>
      </c>
      <c r="H19" s="11">
        <f>ROUND(SUM(H16:H18),5)</f>
        <v>0</v>
      </c>
      <c r="I19" s="11">
        <f>ROUND(SUM(I16:I18),5)</f>
        <v>395</v>
      </c>
      <c r="J19" s="11">
        <f>ROUND(SUM(J16:J18),5)</f>
        <v>1000</v>
      </c>
      <c r="K19" s="11">
        <f>ROUND(SUM(K16:K18),5)</f>
        <v>1000</v>
      </c>
    </row>
    <row r="20" spans="1:11" x14ac:dyDescent="0.25">
      <c r="A20" s="2"/>
      <c r="B20" s="2"/>
      <c r="C20" s="2" t="s">
        <v>27</v>
      </c>
      <c r="D20" s="2"/>
      <c r="E20" s="2"/>
      <c r="F20" s="2"/>
      <c r="G20" s="7">
        <f>ROUND(G15+G19,5)</f>
        <v>0</v>
      </c>
      <c r="H20" s="7">
        <f>ROUND(H15+H19,5)</f>
        <v>0</v>
      </c>
      <c r="I20" s="7">
        <f>ROUND(I15+I19,5)</f>
        <v>395</v>
      </c>
      <c r="J20" s="7">
        <f>ROUND(J15+J19,5)</f>
        <v>1000</v>
      </c>
      <c r="K20" s="7">
        <f>ROUND(K15+K19,5)</f>
        <v>1000</v>
      </c>
    </row>
    <row r="21" spans="1:11" x14ac:dyDescent="0.25">
      <c r="A21" s="2"/>
      <c r="B21" s="2"/>
      <c r="C21" s="2" t="s">
        <v>28</v>
      </c>
      <c r="D21" s="2"/>
      <c r="E21" s="2"/>
      <c r="F21" s="2"/>
      <c r="G21" s="7"/>
      <c r="H21" s="7"/>
      <c r="I21" s="7"/>
      <c r="J21" s="7"/>
      <c r="K21" s="7"/>
    </row>
    <row r="22" spans="1:11" x14ac:dyDescent="0.25">
      <c r="A22" s="2"/>
      <c r="B22" s="2"/>
      <c r="C22" s="2"/>
      <c r="D22" s="2" t="s">
        <v>29</v>
      </c>
      <c r="E22" s="2"/>
      <c r="F22" s="2"/>
      <c r="G22" s="7"/>
      <c r="H22" s="7"/>
      <c r="I22" s="7"/>
      <c r="J22" s="7"/>
      <c r="K22" s="7"/>
    </row>
    <row r="23" spans="1:11" x14ac:dyDescent="0.25">
      <c r="A23" s="2"/>
      <c r="B23" s="2"/>
      <c r="C23" s="2"/>
      <c r="D23" s="2"/>
      <c r="E23" s="2" t="s">
        <v>30</v>
      </c>
      <c r="F23" s="2"/>
      <c r="G23" s="7">
        <v>0</v>
      </c>
      <c r="H23" s="7">
        <v>0</v>
      </c>
      <c r="I23" s="7">
        <v>600</v>
      </c>
      <c r="J23" s="7">
        <v>500</v>
      </c>
      <c r="K23" s="7">
        <v>500</v>
      </c>
    </row>
    <row r="24" spans="1:11" x14ac:dyDescent="0.25">
      <c r="A24" s="2"/>
      <c r="B24" s="2"/>
      <c r="C24" s="2"/>
      <c r="D24" s="2"/>
      <c r="E24" s="2" t="s">
        <v>31</v>
      </c>
      <c r="F24" s="2"/>
      <c r="G24" s="7">
        <v>150</v>
      </c>
      <c r="H24" s="7"/>
      <c r="I24" s="7">
        <v>434.04</v>
      </c>
      <c r="J24" s="7"/>
      <c r="K24" s="7"/>
    </row>
    <row r="25" spans="1:11" x14ac:dyDescent="0.25">
      <c r="A25" s="2"/>
      <c r="B25" s="2"/>
      <c r="C25" s="2"/>
      <c r="D25" s="2"/>
      <c r="E25" s="2" t="s">
        <v>46</v>
      </c>
      <c r="F25" s="2"/>
      <c r="G25" s="7">
        <v>0</v>
      </c>
      <c r="H25" s="7"/>
      <c r="I25" s="7">
        <v>938.6</v>
      </c>
      <c r="J25" s="7"/>
      <c r="K25" s="7"/>
    </row>
    <row r="26" spans="1:11" x14ac:dyDescent="0.25">
      <c r="A26" s="2"/>
      <c r="B26" s="2"/>
      <c r="C26" s="2"/>
      <c r="D26" s="2"/>
      <c r="E26" s="2" t="s">
        <v>34</v>
      </c>
      <c r="F26" s="2"/>
      <c r="G26" s="7">
        <v>31.97</v>
      </c>
      <c r="H26" s="7"/>
      <c r="I26" s="7">
        <v>119.47</v>
      </c>
      <c r="J26" s="7"/>
      <c r="K26" s="7"/>
    </row>
    <row r="27" spans="1:11" x14ac:dyDescent="0.25">
      <c r="A27" s="2"/>
      <c r="B27" s="2"/>
      <c r="C27" s="2"/>
      <c r="D27" s="2"/>
      <c r="E27" s="2" t="s">
        <v>47</v>
      </c>
      <c r="F27" s="2"/>
      <c r="G27" s="7">
        <v>0</v>
      </c>
      <c r="H27" s="7"/>
      <c r="I27" s="7">
        <v>14.99</v>
      </c>
      <c r="J27" s="7"/>
      <c r="K27" s="7"/>
    </row>
    <row r="28" spans="1:11" ht="15.75" thickBot="1" x14ac:dyDescent="0.3">
      <c r="A28" s="2"/>
      <c r="B28" s="2"/>
      <c r="C28" s="2"/>
      <c r="D28" s="2"/>
      <c r="E28" s="2" t="s">
        <v>36</v>
      </c>
      <c r="F28" s="2"/>
      <c r="G28" s="8">
        <v>0</v>
      </c>
      <c r="H28" s="8">
        <v>0</v>
      </c>
      <c r="I28" s="8">
        <v>0</v>
      </c>
      <c r="J28" s="8">
        <v>425</v>
      </c>
      <c r="K28" s="8">
        <v>425</v>
      </c>
    </row>
    <row r="29" spans="1:11" x14ac:dyDescent="0.25">
      <c r="A29" s="2"/>
      <c r="B29" s="2"/>
      <c r="C29" s="2"/>
      <c r="D29" s="2" t="s">
        <v>37</v>
      </c>
      <c r="E29" s="2"/>
      <c r="F29" s="2"/>
      <c r="G29" s="7">
        <f>ROUND(SUM(G22:G28),5)</f>
        <v>181.97</v>
      </c>
      <c r="H29" s="7">
        <f>ROUND(SUM(H22:H28),5)</f>
        <v>0</v>
      </c>
      <c r="I29" s="7">
        <f>ROUND(SUM(I22:I28),5)</f>
        <v>2107.1</v>
      </c>
      <c r="J29" s="7">
        <f>ROUND(SUM(J22:J28),5)</f>
        <v>925</v>
      </c>
      <c r="K29" s="7">
        <f>ROUND(SUM(K22:K28),5)</f>
        <v>925</v>
      </c>
    </row>
    <row r="30" spans="1:11" ht="15.75" thickBot="1" x14ac:dyDescent="0.3">
      <c r="A30" s="2"/>
      <c r="B30" s="2"/>
      <c r="C30" s="2"/>
      <c r="D30" s="2" t="s">
        <v>38</v>
      </c>
      <c r="E30" s="2"/>
      <c r="F30" s="2"/>
      <c r="G30" s="9">
        <v>0</v>
      </c>
      <c r="H30" s="9">
        <v>0</v>
      </c>
      <c r="I30" s="9">
        <v>1500</v>
      </c>
      <c r="J30" s="9">
        <v>1000</v>
      </c>
      <c r="K30" s="9">
        <v>1000</v>
      </c>
    </row>
    <row r="31" spans="1:11" ht="15.75" thickBot="1" x14ac:dyDescent="0.3">
      <c r="A31" s="2"/>
      <c r="B31" s="2"/>
      <c r="C31" s="2" t="s">
        <v>39</v>
      </c>
      <c r="D31" s="2"/>
      <c r="E31" s="2"/>
      <c r="F31" s="2"/>
      <c r="G31" s="10">
        <f>ROUND(G21+SUM(G29:G30),5)</f>
        <v>181.97</v>
      </c>
      <c r="H31" s="10">
        <f>ROUND(H21+SUM(H29:H30),5)</f>
        <v>0</v>
      </c>
      <c r="I31" s="10">
        <f>ROUND(I21+SUM(I29:I30),5)</f>
        <v>3607.1</v>
      </c>
      <c r="J31" s="10">
        <f>ROUND(J21+SUM(J29:J30),5)</f>
        <v>1925</v>
      </c>
      <c r="K31" s="10">
        <f>ROUND(K21+SUM(K29:K30),5)</f>
        <v>1925</v>
      </c>
    </row>
    <row r="32" spans="1:11" ht="15.75" thickBot="1" x14ac:dyDescent="0.3">
      <c r="A32" s="2"/>
      <c r="B32" s="2" t="s">
        <v>40</v>
      </c>
      <c r="C32" s="2"/>
      <c r="D32" s="2"/>
      <c r="E32" s="2"/>
      <c r="F32" s="2"/>
      <c r="G32" s="10">
        <f>ROUND(G14+G20-G31,5)</f>
        <v>-181.97</v>
      </c>
      <c r="H32" s="10">
        <f>ROUND(H14+H20-H31,5)</f>
        <v>0</v>
      </c>
      <c r="I32" s="10">
        <f>ROUND(I14+I20-I31,5)</f>
        <v>-3212.1</v>
      </c>
      <c r="J32" s="10">
        <f>ROUND(J14+J20-J31,5)</f>
        <v>-925</v>
      </c>
      <c r="K32" s="10">
        <f>ROUND(K14+K20-K31,5)</f>
        <v>-925</v>
      </c>
    </row>
    <row r="33" spans="1:11" s="13" customFormat="1" ht="12" thickBot="1" x14ac:dyDescent="0.25">
      <c r="A33" s="2" t="s">
        <v>41</v>
      </c>
      <c r="B33" s="2"/>
      <c r="C33" s="2"/>
      <c r="D33" s="2"/>
      <c r="E33" s="2"/>
      <c r="F33" s="2"/>
      <c r="G33" s="12">
        <f>ROUND(G13+G32,5)</f>
        <v>-154.88999999999999</v>
      </c>
      <c r="H33" s="12">
        <f>ROUND(H13+H32,5)</f>
        <v>0</v>
      </c>
      <c r="I33" s="12">
        <f>ROUND(I13+I32,5)</f>
        <v>-2171.27</v>
      </c>
      <c r="J33" s="12">
        <f>ROUND(J13+J32,5)</f>
        <v>0</v>
      </c>
      <c r="K33" s="12">
        <f>ROUND(K13+K32,5)</f>
        <v>0</v>
      </c>
    </row>
    <row r="34" spans="1:11" ht="15.75" thickTop="1" x14ac:dyDescent="0.25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BalanceSheet</vt:lpstr>
      <vt:lpstr>P&amp;L-all</vt:lpstr>
      <vt:lpstr>P&amp;L-Admin</vt:lpstr>
      <vt:lpstr>P&amp;L-BBQ</vt:lpstr>
      <vt:lpstr>P&amp;L-BEA</vt:lpstr>
      <vt:lpstr>P&amp;L-COO</vt:lpstr>
      <vt:lpstr>P&amp;L-JobFair</vt:lpstr>
      <vt:lpstr>P&amp;L-SmtHealth</vt:lpstr>
      <vt:lpstr>P&amp;L-Breckenridge</vt:lpstr>
      <vt:lpstr>P&amp;L-E205</vt:lpstr>
      <vt:lpstr>P&amp;L-Frisco</vt:lpstr>
      <vt:lpstr>BalanceSheet!Print_Titles</vt:lpstr>
      <vt:lpstr>'P&amp;L-Admin'!Print_Titles</vt:lpstr>
      <vt:lpstr>'P&amp;L-all'!Print_Titles</vt:lpstr>
      <vt:lpstr>'P&amp;L-BBQ'!Print_Titles</vt:lpstr>
      <vt:lpstr>'P&amp;L-BEA'!Print_Titles</vt:lpstr>
      <vt:lpstr>'P&amp;L-Breckenridge'!Print_Titles</vt:lpstr>
      <vt:lpstr>'P&amp;L-COO'!Print_Titles</vt:lpstr>
      <vt:lpstr>'P&amp;L-E205'!Print_Titles</vt:lpstr>
      <vt:lpstr>'P&amp;L-Frisco'!Print_Titles</vt:lpstr>
      <vt:lpstr>'P&amp;L-JobFair'!Print_Titles</vt:lpstr>
      <vt:lpstr>'P&amp;L-SmtHealth'!Print_Titles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Kurth</dc:creator>
  <cp:lastModifiedBy>Mike Kurth</cp:lastModifiedBy>
  <dcterms:created xsi:type="dcterms:W3CDTF">2021-01-06T19:46:10Z</dcterms:created>
  <dcterms:modified xsi:type="dcterms:W3CDTF">2021-01-06T19:51:02Z</dcterms:modified>
</cp:coreProperties>
</file>