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520" windowHeight="11835"/>
  </bookViews>
  <sheets>
    <sheet name="BalanceSheet" sheetId="6" r:id="rId1"/>
    <sheet name="YTDP&amp;L" sheetId="4" r:id="rId2"/>
    <sheet name="YTDP&amp;LbyFund" sheetId="5" r:id="rId3"/>
  </sheets>
  <definedNames>
    <definedName name="_xlnm.Print_Titles" localSheetId="0">BalanceSheet!$A:$E,BalanceSheet!$4:$5</definedName>
    <definedName name="_xlnm.Print_Titles" localSheetId="1">'YTDP&amp;L'!$A:$G,'YTDP&amp;L'!$4:$5</definedName>
    <definedName name="_xlnm.Print_Titles" localSheetId="2">'YTDP&amp;LbyFund'!$A:$E,'YTDP&amp;LbyFund'!$4:$6</definedName>
    <definedName name="QB_BASIS_4" localSheetId="0" hidden="1">BalanceSheet!$H$3</definedName>
    <definedName name="QB_BASIS_4" localSheetId="1" hidden="1">'YTDP&amp;L'!$L$3</definedName>
    <definedName name="QB_BASIS_4" localSheetId="2" hidden="1">'YTDP&amp;LbyFund'!$CP$3</definedName>
    <definedName name="QB_COLUMN_12200" localSheetId="2" hidden="1">'YTDP&amp;LbyFund'!$X$4</definedName>
    <definedName name="QB_COLUMN_12201" localSheetId="2" hidden="1">'YTDP&amp;LbyFund'!$X$5</definedName>
    <definedName name="QB_COLUMN_13101" localSheetId="2" hidden="1">'YTDP&amp;LbyFund'!$AA$5</definedName>
    <definedName name="QB_COLUMN_273101" localSheetId="2" hidden="1">'YTDP&amp;LbyFund'!$AS$5</definedName>
    <definedName name="QB_COLUMN_282200" localSheetId="2" hidden="1">'YTDP&amp;LbyFund'!$AJ$4</definedName>
    <definedName name="QB_COLUMN_282201" localSheetId="2" hidden="1">'YTDP&amp;LbyFund'!$AJ$5</definedName>
    <definedName name="QB_COLUMN_302200" localSheetId="2" hidden="1">'YTDP&amp;LbyFund'!$AD$4</definedName>
    <definedName name="QB_COLUMN_302201" localSheetId="2" hidden="1">'YTDP&amp;LbyFund'!$AD$5</definedName>
    <definedName name="QB_COLUMN_312200" localSheetId="2" hidden="1">'YTDP&amp;LbyFund'!$AP$4</definedName>
    <definedName name="QB_COLUMN_312201" localSheetId="2" hidden="1">'YTDP&amp;LbyFund'!$AP$5</definedName>
    <definedName name="QB_COLUMN_322200" localSheetId="2" hidden="1">'YTDP&amp;LbyFund'!$I$4</definedName>
    <definedName name="QB_COLUMN_322201" localSheetId="2" hidden="1">'YTDP&amp;LbyFund'!$I$5</definedName>
    <definedName name="QB_COLUMN_332200" localSheetId="2" hidden="1">'YTDP&amp;LbyFund'!$O$4</definedName>
    <definedName name="QB_COLUMN_332201" localSheetId="2" hidden="1">'YTDP&amp;LbyFund'!$O$5</definedName>
    <definedName name="QB_COLUMN_352200" localSheetId="2" hidden="1">'YTDP&amp;LbyFund'!$L$4</definedName>
    <definedName name="QB_COLUMN_352201" localSheetId="2" hidden="1">'YTDP&amp;LbyFund'!$L$5</definedName>
    <definedName name="QB_COLUMN_382200" localSheetId="2" hidden="1">'YTDP&amp;LbyFund'!$F$4</definedName>
    <definedName name="QB_COLUMN_382201" localSheetId="2" hidden="1">'YTDP&amp;LbyFund'!$F$5</definedName>
    <definedName name="QB_COLUMN_402200" localSheetId="2" hidden="1">'YTDP&amp;LbyFund'!$AM$4</definedName>
    <definedName name="QB_COLUMN_402201" localSheetId="2" hidden="1">'YTDP&amp;LbyFund'!$AM$5</definedName>
    <definedName name="QB_COLUMN_412200" localSheetId="2" hidden="1">'YTDP&amp;LbyFund'!$AG$4</definedName>
    <definedName name="QB_COLUMN_412201" localSheetId="2" hidden="1">'YTDP&amp;LbyFund'!$AG$5</definedName>
    <definedName name="QB_COLUMN_422200" localSheetId="2" hidden="1">'YTDP&amp;LbyFund'!$R$4</definedName>
    <definedName name="QB_COLUMN_422201" localSheetId="2" hidden="1">'YTDP&amp;LbyFund'!$R$5</definedName>
    <definedName name="QB_COLUMN_423011" localSheetId="2" hidden="1">'YTDP&amp;LbyFund'!$AV$5</definedName>
    <definedName name="QB_COLUMN_432200" localSheetId="2" hidden="1">'YTDP&amp;LbyFund'!$U$4</definedName>
    <definedName name="QB_COLUMN_432201" localSheetId="2" hidden="1">'YTDP&amp;LbyFund'!$U$5</definedName>
    <definedName name="QB_COLUMN_59200" localSheetId="0" hidden="1">BalanceSheet!$F$5</definedName>
    <definedName name="QB_COLUMN_59200" localSheetId="1" hidden="1">'YTDP&amp;L'!$H$5</definedName>
    <definedName name="QB_COLUMN_59201" localSheetId="2" hidden="1">'YTDP&amp;LbyFund'!$AP$6</definedName>
    <definedName name="QB_COLUMN_592028" localSheetId="2" hidden="1">'YTDP&amp;LbyFund'!$BN$6</definedName>
    <definedName name="QB_COLUMN_592030" localSheetId="2" hidden="1">'YTDP&amp;LbyFund'!$BB$6</definedName>
    <definedName name="QB_COLUMN_592031" localSheetId="2" hidden="1">'YTDP&amp;LbyFund'!$BZ$6</definedName>
    <definedName name="QB_COLUMN_592032" localSheetId="2" hidden="1">'YTDP&amp;LbyFund'!$L$6</definedName>
    <definedName name="QB_COLUMN_592033" localSheetId="2" hidden="1">'YTDP&amp;LbyFund'!$X$6</definedName>
    <definedName name="QB_COLUMN_592035" localSheetId="2" hidden="1">'YTDP&amp;LbyFund'!$R$6</definedName>
    <definedName name="QB_COLUMN_592038" localSheetId="2" hidden="1">'YTDP&amp;LbyFund'!$F$6</definedName>
    <definedName name="QB_COLUMN_592040" localSheetId="2" hidden="1">'YTDP&amp;LbyFund'!$BT$6</definedName>
    <definedName name="QB_COLUMN_592041" localSheetId="2" hidden="1">'YTDP&amp;LbyFund'!$BH$6</definedName>
    <definedName name="QB_COLUMN_592042" localSheetId="2" hidden="1">'YTDP&amp;LbyFund'!$AD$6</definedName>
    <definedName name="QB_COLUMN_592043" localSheetId="2" hidden="1">'YTDP&amp;LbyFund'!$AJ$6</definedName>
    <definedName name="QB_COLUMN_59300" localSheetId="2" hidden="1">'YTDP&amp;LbyFund'!$CL$6</definedName>
    <definedName name="QB_COLUMN_59301" localSheetId="2" hidden="1">'YTDP&amp;LbyFund'!$AV$6</definedName>
    <definedName name="QB_COLUMN_593027" localSheetId="2" hidden="1">'YTDP&amp;LbyFund'!$CF$6</definedName>
    <definedName name="QB_COLUMN_61210" localSheetId="0" hidden="1">BalanceSheet!$H$5</definedName>
    <definedName name="QB_COLUMN_63620" localSheetId="1" hidden="1">'YTDP&amp;L'!$L$5</definedName>
    <definedName name="QB_COLUMN_63620" localSheetId="2" hidden="1">'YTDP&amp;LbyFund'!$CP$6</definedName>
    <definedName name="QB_COLUMN_63621" localSheetId="2" hidden="1">'YTDP&amp;LbyFund'!$AZ$6</definedName>
    <definedName name="QB_COLUMN_636227" localSheetId="2" hidden="1">'YTDP&amp;LbyFund'!$CJ$6</definedName>
    <definedName name="QB_COLUMN_636228" localSheetId="2" hidden="1">'YTDP&amp;LbyFund'!$BR$6</definedName>
    <definedName name="QB_COLUMN_636230" localSheetId="2" hidden="1">'YTDP&amp;LbyFund'!$BF$6</definedName>
    <definedName name="QB_COLUMN_636231" localSheetId="2" hidden="1">'YTDP&amp;LbyFund'!$CD$6</definedName>
    <definedName name="QB_COLUMN_636232" localSheetId="2" hidden="1">'YTDP&amp;LbyFund'!$P$6</definedName>
    <definedName name="QB_COLUMN_636233" localSheetId="2" hidden="1">'YTDP&amp;LbyFund'!$AB$6</definedName>
    <definedName name="QB_COLUMN_636235" localSheetId="2" hidden="1">'YTDP&amp;LbyFund'!$V$6</definedName>
    <definedName name="QB_COLUMN_636238" localSheetId="2" hidden="1">'YTDP&amp;LbyFund'!$J$6</definedName>
    <definedName name="QB_COLUMN_636240" localSheetId="2" hidden="1">'YTDP&amp;LbyFund'!$BX$6</definedName>
    <definedName name="QB_COLUMN_636241" localSheetId="2" hidden="1">'YTDP&amp;LbyFund'!$BL$6</definedName>
    <definedName name="QB_COLUMN_636242" localSheetId="2" hidden="1">'YTDP&amp;LbyFund'!$AH$6</definedName>
    <definedName name="QB_COLUMN_636243" localSheetId="2" hidden="1">'YTDP&amp;LbyFund'!$AN$6</definedName>
    <definedName name="QB_COLUMN_76210" localSheetId="1" hidden="1">'YTDP&amp;L'!$J$5</definedName>
    <definedName name="QB_COLUMN_76211" localSheetId="2" hidden="1">'YTDP&amp;LbyFund'!$AR$6</definedName>
    <definedName name="QB_COLUMN_762128" localSheetId="2" hidden="1">'YTDP&amp;LbyFund'!$BP$6</definedName>
    <definedName name="QB_COLUMN_762130" localSheetId="2" hidden="1">'YTDP&amp;LbyFund'!$BD$6</definedName>
    <definedName name="QB_COLUMN_762131" localSheetId="2" hidden="1">'YTDP&amp;LbyFund'!$CB$6</definedName>
    <definedName name="QB_COLUMN_762132" localSheetId="2" hidden="1">'YTDP&amp;LbyFund'!$N$6</definedName>
    <definedName name="QB_COLUMN_762133" localSheetId="2" hidden="1">'YTDP&amp;LbyFund'!$Z$6</definedName>
    <definedName name="QB_COLUMN_762135" localSheetId="2" hidden="1">'YTDP&amp;LbyFund'!$T$6</definedName>
    <definedName name="QB_COLUMN_762138" localSheetId="2" hidden="1">'YTDP&amp;LbyFund'!$H$6</definedName>
    <definedName name="QB_COLUMN_762140" localSheetId="2" hidden="1">'YTDP&amp;LbyFund'!$BV$6</definedName>
    <definedName name="QB_COLUMN_762141" localSheetId="2" hidden="1">'YTDP&amp;LbyFund'!$BJ$6</definedName>
    <definedName name="QB_COLUMN_762142" localSheetId="2" hidden="1">'YTDP&amp;LbyFund'!$AF$6</definedName>
    <definedName name="QB_COLUMN_762143" localSheetId="2" hidden="1">'YTDP&amp;LbyFund'!$AL$6</definedName>
    <definedName name="QB_COLUMN_76310" localSheetId="2" hidden="1">'YTDP&amp;LbyFund'!$CN$6</definedName>
    <definedName name="QB_COLUMN_76311" localSheetId="2" hidden="1">'YTDP&amp;LbyFund'!$AX$6</definedName>
    <definedName name="QB_COLUMN_763127" localSheetId="2" hidden="1">'YTDP&amp;LbyFund'!$CH$6</definedName>
    <definedName name="QB_COMPANY_0" localSheetId="0" hidden="1">BalanceSheet!$A$1</definedName>
    <definedName name="QB_COMPANY_0" localSheetId="1" hidden="1">'YTDP&amp;L'!$A$1</definedName>
    <definedName name="QB_COMPANY_0" localSheetId="2" hidden="1">'YTDP&amp;LbyFund'!$A$1</definedName>
    <definedName name="QB_DATA_0" localSheetId="0" hidden="1">BalanceSheet!$10:$10,BalanceSheet!$11:$11,BalanceSheet!$14:$14,BalanceSheet!$15:$15,BalanceSheet!$16:$16,BalanceSheet!$17:$17,BalanceSheet!$18:$18,BalanceSheet!$21:$21,BalanceSheet!$22:$22,BalanceSheet!$25:$25,BalanceSheet!$34:$34,BalanceSheet!$35:$35,BalanceSheet!$40:$40,BalanceSheet!$41:$41,BalanceSheet!$42:$42,BalanceSheet!$43:$43</definedName>
    <definedName name="QB_DATA_0" localSheetId="1" hidden="1">'YTDP&amp;L'!$9:$9,'YTDP&amp;L'!$10:$10,'YTDP&amp;L'!$11:$11,'YTDP&amp;L'!$12:$12,'YTDP&amp;L'!$13:$13,'YTDP&amp;L'!$14:$14,'YTDP&amp;L'!$15:$15,'YTDP&amp;L'!$18:$18,'YTDP&amp;L'!$19:$19,'YTDP&amp;L'!$20:$20,'YTDP&amp;L'!$21:$21,'YTDP&amp;L'!$22:$22,'YTDP&amp;L'!$27:$27,'YTDP&amp;L'!$30:$30,'YTDP&amp;L'!$31:$31,'YTDP&amp;L'!$33:$33</definedName>
    <definedName name="QB_DATA_0" localSheetId="2" hidden="1">'YTDP&amp;LbyFund'!$9:$9,'YTDP&amp;LbyFund'!$10:$10,'YTDP&amp;LbyFund'!$14:$14,'YTDP&amp;LbyFund'!$15:$15,'YTDP&amp;LbyFund'!$16:$16,'YTDP&amp;LbyFund'!$17:$17,'YTDP&amp;LbyFund'!$18:$18,'YTDP&amp;LbyFund'!$23:$23,'YTDP&amp;LbyFund'!$24:$24,'YTDP&amp;LbyFund'!$27:$27,'YTDP&amp;LbyFund'!$28:$28</definedName>
    <definedName name="QB_DATA_1" localSheetId="0" hidden="1">BalanceSheet!$44:$44,BalanceSheet!$46:$46,BalanceSheet!$47:$47,BalanceSheet!$49:$49</definedName>
    <definedName name="QB_DATA_1" localSheetId="1" hidden="1">'YTDP&amp;L'!$35:$35,'YTDP&amp;L'!$36:$36,'YTDP&amp;L'!$38:$38,'YTDP&amp;L'!$39:$39,'YTDP&amp;L'!$40:$40,'YTDP&amp;L'!$42:$42,'YTDP&amp;L'!$43:$43,'YTDP&amp;L'!$44:$44,'YTDP&amp;L'!$46:$46,'YTDP&amp;L'!$48:$48,'YTDP&amp;L'!$49:$49,'YTDP&amp;L'!$51:$51,'YTDP&amp;L'!$52:$52,'YTDP&amp;L'!$53:$53,'YTDP&amp;L'!$54:$54,'YTDP&amp;L'!$55:$55</definedName>
    <definedName name="QB_DATA_2" localSheetId="1" hidden="1">'YTDP&amp;L'!$56:$56,'YTDP&amp;L'!$57:$57,'YTDP&amp;L'!$58:$58,'YTDP&amp;L'!$60:$60,'YTDP&amp;L'!$61:$61,'YTDP&amp;L'!$65:$65,'YTDP&amp;L'!$68:$68,'YTDP&amp;L'!$69:$69,'YTDP&amp;L'!$70:$70,'YTDP&amp;L'!$73:$73,'YTDP&amp;L'!$74:$74,'YTDP&amp;L'!$75:$75,'YTDP&amp;L'!$82:$82,'YTDP&amp;L'!$83:$83,'YTDP&amp;L'!$84:$84,'YTDP&amp;L'!$85:$85</definedName>
    <definedName name="QB_DATA_3" localSheetId="1" hidden="1">'YTDP&amp;L'!$86:$86,'YTDP&amp;L'!$87:$87,'YTDP&amp;L'!$89:$89,'YTDP&amp;L'!$93:$93,'YTDP&amp;L'!$94:$94,'YTDP&amp;L'!$95:$95,'YTDP&amp;L'!$96:$96,'YTDP&amp;L'!$97:$97,'YTDP&amp;L'!$98:$98,'YTDP&amp;L'!$99:$99,'YTDP&amp;L'!$100:$100,'YTDP&amp;L'!$101:$101,'YTDP&amp;L'!$102:$102,'YTDP&amp;L'!$103:$103,'YTDP&amp;L'!$104:$104,'YTDP&amp;L'!$106:$106</definedName>
    <definedName name="QB_DATE_1" localSheetId="0" hidden="1">BalanceSheet!$H$2</definedName>
    <definedName name="QB_DATE_1" localSheetId="1" hidden="1">'YTDP&amp;L'!$L$2</definedName>
    <definedName name="QB_DATE_1" localSheetId="2" hidden="1">'YTDP&amp;LbyFund'!$CP$2</definedName>
    <definedName name="QB_FORMULA_0" localSheetId="0" hidden="1">BalanceSheet!$F$12,BalanceSheet!$H$12,BalanceSheet!$F$19,BalanceSheet!$H$19,BalanceSheet!$F$23,BalanceSheet!$H$23,BalanceSheet!$F$26,BalanceSheet!$H$26,BalanceSheet!$F$27,BalanceSheet!$H$27,BalanceSheet!$F$28,BalanceSheet!$H$28,BalanceSheet!$F$29,BalanceSheet!$H$29,BalanceSheet!$F$36,BalanceSheet!$H$36</definedName>
    <definedName name="QB_FORMULA_0" localSheetId="1" hidden="1">'YTDP&amp;L'!$L$9,'YTDP&amp;L'!$L$10,'YTDP&amp;L'!$L$11,'YTDP&amp;L'!$L$12,'YTDP&amp;L'!$L$13,'YTDP&amp;L'!$L$14,'YTDP&amp;L'!$L$15,'YTDP&amp;L'!$H$16,'YTDP&amp;L'!$J$16,'YTDP&amp;L'!$L$16,'YTDP&amp;L'!$L$18,'YTDP&amp;L'!$L$19,'YTDP&amp;L'!$L$20,'YTDP&amp;L'!$L$21,'YTDP&amp;L'!$L$22,'YTDP&amp;L'!$H$23</definedName>
    <definedName name="QB_FORMULA_0" localSheetId="2" hidden="1">'YTDP&amp;LbyFund'!$J$9,'YTDP&amp;LbyFund'!$AT$9,'YTDP&amp;LbyFund'!$AV$9,'YTDP&amp;LbyFund'!$AX$9,'YTDP&amp;LbyFund'!$AZ$9,'YTDP&amp;LbyFund'!$BF$9,'YTDP&amp;LbyFund'!$BL$9,'YTDP&amp;LbyFund'!$BR$9,'YTDP&amp;LbyFund'!$CF$9,'YTDP&amp;LbyFund'!$CH$9,'YTDP&amp;LbyFund'!$CJ$9,'YTDP&amp;LbyFund'!$CL$9,'YTDP&amp;LbyFund'!$CN$9,'YTDP&amp;LbyFund'!$CP$9,'YTDP&amp;LbyFund'!$AT$10,'YTDP&amp;LbyFund'!$AV$10</definedName>
    <definedName name="QB_FORMULA_1" localSheetId="0" hidden="1">BalanceSheet!$F$37,BalanceSheet!$H$37,BalanceSheet!$F$38,BalanceSheet!$H$38,BalanceSheet!$F$48,BalanceSheet!$H$48,BalanceSheet!$F$50,BalanceSheet!$H$50,BalanceSheet!$F$51,BalanceSheet!$H$51</definedName>
    <definedName name="QB_FORMULA_1" localSheetId="1" hidden="1">'YTDP&amp;L'!$J$23,'YTDP&amp;L'!$L$23,'YTDP&amp;L'!$H$24,'YTDP&amp;L'!$J$24,'YTDP&amp;L'!$L$24,'YTDP&amp;L'!$H$25,'YTDP&amp;L'!$J$25,'YTDP&amp;L'!$L$25,'YTDP&amp;L'!$L$27,'YTDP&amp;L'!$L$30,'YTDP&amp;L'!$L$31,'YTDP&amp;L'!$H$32,'YTDP&amp;L'!$J$32,'YTDP&amp;L'!$L$32,'YTDP&amp;L'!$L$33,'YTDP&amp;L'!$L$35</definedName>
    <definedName name="QB_FORMULA_1" localSheetId="2" hidden="1">'YTDP&amp;LbyFund'!$AX$10,'YTDP&amp;LbyFund'!$AZ$10,'YTDP&amp;LbyFund'!$CF$10,'YTDP&amp;LbyFund'!$CL$10,'YTDP&amp;LbyFund'!$CN$10,'YTDP&amp;LbyFund'!$CP$10,'YTDP&amp;LbyFund'!$F$11,'YTDP&amp;LbyFund'!$H$11,'YTDP&amp;LbyFund'!$J$11,'YTDP&amp;LbyFund'!$L$11,'YTDP&amp;LbyFund'!$R$11,'YTDP&amp;LbyFund'!$X$11,'YTDP&amp;LbyFund'!$AD$11,'YTDP&amp;LbyFund'!$AJ$11,'YTDP&amp;LbyFund'!$AP$11,'YTDP&amp;LbyFund'!$AR$11</definedName>
    <definedName name="QB_FORMULA_10" localSheetId="2" hidden="1">'YTDP&amp;LbyFund'!$AX$20,'YTDP&amp;LbyFund'!$AZ$20,'YTDP&amp;LbyFund'!$BB$20,'YTDP&amp;LbyFund'!$BD$20,'YTDP&amp;LbyFund'!$BF$20,'YTDP&amp;LbyFund'!$BH$20,'YTDP&amp;LbyFund'!$BJ$20,'YTDP&amp;LbyFund'!$BL$20,'YTDP&amp;LbyFund'!$BN$20,'YTDP&amp;LbyFund'!$BP$20,'YTDP&amp;LbyFund'!$BR$20,'YTDP&amp;LbyFund'!$BT$20,'YTDP&amp;LbyFund'!$BZ$20,'YTDP&amp;LbyFund'!$CF$20,'YTDP&amp;LbyFund'!$CH$20,'YTDP&amp;LbyFund'!$CJ$20</definedName>
    <definedName name="QB_FORMULA_11" localSheetId="2" hidden="1">'YTDP&amp;LbyFund'!$CL$20,'YTDP&amp;LbyFund'!$CN$20,'YTDP&amp;LbyFund'!$CP$20,'YTDP&amp;LbyFund'!$J$23,'YTDP&amp;LbyFund'!$P$23,'YTDP&amp;LbyFund'!$V$23,'YTDP&amp;LbyFund'!$AB$23,'YTDP&amp;LbyFund'!$AV$23,'YTDP&amp;LbyFund'!$AX$23,'YTDP&amp;LbyFund'!$AZ$23,'YTDP&amp;LbyFund'!$BF$23,'YTDP&amp;LbyFund'!$BL$23,'YTDP&amp;LbyFund'!$BR$23,'YTDP&amp;LbyFund'!$BX$23,'YTDP&amp;LbyFund'!$CF$23,'YTDP&amp;LbyFund'!$CH$23</definedName>
    <definedName name="QB_FORMULA_12" localSheetId="2" hidden="1">'YTDP&amp;LbyFund'!$CJ$23,'YTDP&amp;LbyFund'!$CL$23,'YTDP&amp;LbyFund'!$CN$23,'YTDP&amp;LbyFund'!$CP$23,'YTDP&amp;LbyFund'!$AV$24,'YTDP&amp;LbyFund'!$BL$24,'YTDP&amp;LbyFund'!$CF$24,'YTDP&amp;LbyFund'!$CH$24,'YTDP&amp;LbyFund'!$CJ$24,'YTDP&amp;LbyFund'!$CL$24,'YTDP&amp;LbyFund'!$CN$24,'YTDP&amp;LbyFund'!$CP$24,'YTDP&amp;LbyFund'!$F$25,'YTDP&amp;LbyFund'!$H$25,'YTDP&amp;LbyFund'!$J$25,'YTDP&amp;LbyFund'!$L$25</definedName>
    <definedName name="QB_FORMULA_13" localSheetId="2" hidden="1">'YTDP&amp;LbyFund'!$N$25,'YTDP&amp;LbyFund'!$P$25,'YTDP&amp;LbyFund'!$R$25,'YTDP&amp;LbyFund'!$T$25,'YTDP&amp;LbyFund'!$V$25,'YTDP&amp;LbyFund'!$X$25,'YTDP&amp;LbyFund'!$Z$25,'YTDP&amp;LbyFund'!$AB$25,'YTDP&amp;LbyFund'!$AD$25,'YTDP&amp;LbyFund'!$AJ$25,'YTDP&amp;LbyFund'!$AP$25,'YTDP&amp;LbyFund'!$AV$25,'YTDP&amp;LbyFund'!$AX$25,'YTDP&amp;LbyFund'!$AZ$25,'YTDP&amp;LbyFund'!$BB$25,'YTDP&amp;LbyFund'!$BD$25</definedName>
    <definedName name="QB_FORMULA_14" localSheetId="2" hidden="1">'YTDP&amp;LbyFund'!$BF$25,'YTDP&amp;LbyFund'!$BH$25,'YTDP&amp;LbyFund'!$BJ$25,'YTDP&amp;LbyFund'!$BL$25,'YTDP&amp;LbyFund'!$BN$25,'YTDP&amp;LbyFund'!$BP$25,'YTDP&amp;LbyFund'!$BR$25,'YTDP&amp;LbyFund'!$BT$25,'YTDP&amp;LbyFund'!$BV$25,'YTDP&amp;LbyFund'!$BX$25,'YTDP&amp;LbyFund'!$BZ$25,'YTDP&amp;LbyFund'!$CF$25,'YTDP&amp;LbyFund'!$CH$25,'YTDP&amp;LbyFund'!$CJ$25,'YTDP&amp;LbyFund'!$CL$25,'YTDP&amp;LbyFund'!$CN$25</definedName>
    <definedName name="QB_FORMULA_15" localSheetId="2" hidden="1">'YTDP&amp;LbyFund'!$CP$25,'YTDP&amp;LbyFund'!$J$27,'YTDP&amp;LbyFund'!$P$27,'YTDP&amp;LbyFund'!$V$27,'YTDP&amp;LbyFund'!$AB$27,'YTDP&amp;LbyFund'!$AT$27,'YTDP&amp;LbyFund'!$AV$27,'YTDP&amp;LbyFund'!$AX$27,'YTDP&amp;LbyFund'!$AZ$27,'YTDP&amp;LbyFund'!$BF$27,'YTDP&amp;LbyFund'!$BL$27,'YTDP&amp;LbyFund'!$BR$27,'YTDP&amp;LbyFund'!$BX$27,'YTDP&amp;LbyFund'!$CF$27,'YTDP&amp;LbyFund'!$CH$27,'YTDP&amp;LbyFund'!$CJ$27</definedName>
    <definedName name="QB_FORMULA_16" localSheetId="2" hidden="1">'YTDP&amp;LbyFund'!$CL$27,'YTDP&amp;LbyFund'!$CN$27,'YTDP&amp;LbyFund'!$CP$27,'YTDP&amp;LbyFund'!$AV$28,'YTDP&amp;LbyFund'!$BR$28,'YTDP&amp;LbyFund'!$CF$28,'YTDP&amp;LbyFund'!$CH$28,'YTDP&amp;LbyFund'!$CJ$28,'YTDP&amp;LbyFund'!$CL$28,'YTDP&amp;LbyFund'!$CN$28,'YTDP&amp;LbyFund'!$CP$28,'YTDP&amp;LbyFund'!$F$29,'YTDP&amp;LbyFund'!$H$29,'YTDP&amp;LbyFund'!$J$29,'YTDP&amp;LbyFund'!$L$29,'YTDP&amp;LbyFund'!$N$29</definedName>
    <definedName name="QB_FORMULA_17" localSheetId="2" hidden="1">'YTDP&amp;LbyFund'!$P$29,'YTDP&amp;LbyFund'!$R$29,'YTDP&amp;LbyFund'!$T$29,'YTDP&amp;LbyFund'!$V$29,'YTDP&amp;LbyFund'!$X$29,'YTDP&amp;LbyFund'!$Z$29,'YTDP&amp;LbyFund'!$AB$29,'YTDP&amp;LbyFund'!$AD$29,'YTDP&amp;LbyFund'!$AJ$29,'YTDP&amp;LbyFund'!$AP$29,'YTDP&amp;LbyFund'!$AR$29,'YTDP&amp;LbyFund'!$AT$29,'YTDP&amp;LbyFund'!$AV$29,'YTDP&amp;LbyFund'!$AX$29,'YTDP&amp;LbyFund'!$AZ$29,'YTDP&amp;LbyFund'!$BB$29</definedName>
    <definedName name="QB_FORMULA_18" localSheetId="2" hidden="1">'YTDP&amp;LbyFund'!$BD$29,'YTDP&amp;LbyFund'!$BF$29,'YTDP&amp;LbyFund'!$BH$29,'YTDP&amp;LbyFund'!$BJ$29,'YTDP&amp;LbyFund'!$BL$29,'YTDP&amp;LbyFund'!$BN$29,'YTDP&amp;LbyFund'!$BP$29,'YTDP&amp;LbyFund'!$BR$29,'YTDP&amp;LbyFund'!$BT$29,'YTDP&amp;LbyFund'!$BV$29,'YTDP&amp;LbyFund'!$BX$29,'YTDP&amp;LbyFund'!$BZ$29,'YTDP&amp;LbyFund'!$CF$29,'YTDP&amp;LbyFund'!$CH$29,'YTDP&amp;LbyFund'!$CJ$29,'YTDP&amp;LbyFund'!$CL$29</definedName>
    <definedName name="QB_FORMULA_19" localSheetId="2" hidden="1">'YTDP&amp;LbyFund'!$CN$29,'YTDP&amp;LbyFund'!$CP$29,'YTDP&amp;LbyFund'!$F$30,'YTDP&amp;LbyFund'!$H$30,'YTDP&amp;LbyFund'!$J$30,'YTDP&amp;LbyFund'!$L$30,'YTDP&amp;LbyFund'!$N$30,'YTDP&amp;LbyFund'!$P$30,'YTDP&amp;LbyFund'!$R$30,'YTDP&amp;LbyFund'!$T$30,'YTDP&amp;LbyFund'!$V$30,'YTDP&amp;LbyFund'!$X$30,'YTDP&amp;LbyFund'!$Z$30,'YTDP&amp;LbyFund'!$AB$30,'YTDP&amp;LbyFund'!$AD$30,'YTDP&amp;LbyFund'!$AJ$30</definedName>
    <definedName name="QB_FORMULA_2" localSheetId="1" hidden="1">'YTDP&amp;L'!$L$36,'YTDP&amp;L'!$H$37,'YTDP&amp;L'!$J$37,'YTDP&amp;L'!$L$37,'YTDP&amp;L'!$L$38,'YTDP&amp;L'!$L$39,'YTDP&amp;L'!$L$40,'YTDP&amp;L'!$L$42,'YTDP&amp;L'!$L$43,'YTDP&amp;L'!$L$44,'YTDP&amp;L'!$H$45,'YTDP&amp;L'!$J$45,'YTDP&amp;L'!$L$45,'YTDP&amp;L'!$L$46,'YTDP&amp;L'!$L$48,'YTDP&amp;L'!$L$49</definedName>
    <definedName name="QB_FORMULA_2" localSheetId="2" hidden="1">'YTDP&amp;LbyFund'!$AT$11,'YTDP&amp;LbyFund'!$AV$11,'YTDP&amp;LbyFund'!$AX$11,'YTDP&amp;LbyFund'!$AZ$11,'YTDP&amp;LbyFund'!$BB$11,'YTDP&amp;LbyFund'!$BD$11,'YTDP&amp;LbyFund'!$BF$11,'YTDP&amp;LbyFund'!$BH$11,'YTDP&amp;LbyFund'!$BJ$11,'YTDP&amp;LbyFund'!$BL$11,'YTDP&amp;LbyFund'!$BN$11,'YTDP&amp;LbyFund'!$BP$11,'YTDP&amp;LbyFund'!$BR$11,'YTDP&amp;LbyFund'!$BT$11,'YTDP&amp;LbyFund'!$BZ$11,'YTDP&amp;LbyFund'!$CF$11</definedName>
    <definedName name="QB_FORMULA_20" localSheetId="2" hidden="1">'YTDP&amp;LbyFund'!$AP$30,'YTDP&amp;LbyFund'!$AR$30,'YTDP&amp;LbyFund'!$AT$30,'YTDP&amp;LbyFund'!$AV$30,'YTDP&amp;LbyFund'!$AX$30,'YTDP&amp;LbyFund'!$AZ$30,'YTDP&amp;LbyFund'!$BB$30,'YTDP&amp;LbyFund'!$BD$30,'YTDP&amp;LbyFund'!$BF$30,'YTDP&amp;LbyFund'!$BH$30,'YTDP&amp;LbyFund'!$BJ$30,'YTDP&amp;LbyFund'!$BL$30,'YTDP&amp;LbyFund'!$BN$30,'YTDP&amp;LbyFund'!$BP$30,'YTDP&amp;LbyFund'!$BR$30,'YTDP&amp;LbyFund'!$BT$30</definedName>
    <definedName name="QB_FORMULA_21" localSheetId="2" hidden="1">'YTDP&amp;LbyFund'!$BV$30,'YTDP&amp;LbyFund'!$BX$30,'YTDP&amp;LbyFund'!$BZ$30,'YTDP&amp;LbyFund'!$CF$30,'YTDP&amp;LbyFund'!$CH$30,'YTDP&amp;LbyFund'!$CJ$30,'YTDP&amp;LbyFund'!$CL$30,'YTDP&amp;LbyFund'!$CN$30,'YTDP&amp;LbyFund'!$CP$30,'YTDP&amp;LbyFund'!$F$31,'YTDP&amp;LbyFund'!$H$31,'YTDP&amp;LbyFund'!$J$31,'YTDP&amp;LbyFund'!$L$31,'YTDP&amp;LbyFund'!$N$31,'YTDP&amp;LbyFund'!$P$31,'YTDP&amp;LbyFund'!$R$31</definedName>
    <definedName name="QB_FORMULA_22" localSheetId="2" hidden="1">'YTDP&amp;LbyFund'!$T$31,'YTDP&amp;LbyFund'!$V$31,'YTDP&amp;LbyFund'!$X$31,'YTDP&amp;LbyFund'!$Z$31,'YTDP&amp;LbyFund'!$AB$31,'YTDP&amp;LbyFund'!$AD$31,'YTDP&amp;LbyFund'!$AJ$31,'YTDP&amp;LbyFund'!$AP$31,'YTDP&amp;LbyFund'!$AR$31,'YTDP&amp;LbyFund'!$AT$31,'YTDP&amp;LbyFund'!$AV$31,'YTDP&amp;LbyFund'!$AX$31,'YTDP&amp;LbyFund'!$AZ$31,'YTDP&amp;LbyFund'!$BB$31,'YTDP&amp;LbyFund'!$BD$31,'YTDP&amp;LbyFund'!$BF$31</definedName>
    <definedName name="QB_FORMULA_23" localSheetId="2" hidden="1">'YTDP&amp;LbyFund'!$BH$31,'YTDP&amp;LbyFund'!$BJ$31,'YTDP&amp;LbyFund'!$BL$31,'YTDP&amp;LbyFund'!$BN$31,'YTDP&amp;LbyFund'!$BP$31,'YTDP&amp;LbyFund'!$BR$31,'YTDP&amp;LbyFund'!$BT$31,'YTDP&amp;LbyFund'!$BV$31,'YTDP&amp;LbyFund'!$BX$31,'YTDP&amp;LbyFund'!$BZ$31,'YTDP&amp;LbyFund'!$CF$31,'YTDP&amp;LbyFund'!$CH$31,'YTDP&amp;LbyFund'!$CJ$31,'YTDP&amp;LbyFund'!$CL$31,'YTDP&amp;LbyFund'!$CN$31,'YTDP&amp;LbyFund'!$CP$31</definedName>
    <definedName name="QB_FORMULA_3" localSheetId="1" hidden="1">'YTDP&amp;L'!$H$50,'YTDP&amp;L'!$J$50,'YTDP&amp;L'!$L$50,'YTDP&amp;L'!$L$51,'YTDP&amp;L'!$L$52,'YTDP&amp;L'!$L$53,'YTDP&amp;L'!$L$54,'YTDP&amp;L'!$L$55,'YTDP&amp;L'!$L$56,'YTDP&amp;L'!$L$57,'YTDP&amp;L'!$L$58,'YTDP&amp;L'!$L$60,'YTDP&amp;L'!$L$61,'YTDP&amp;L'!$H$62,'YTDP&amp;L'!$J$62,'YTDP&amp;L'!$L$62</definedName>
    <definedName name="QB_FORMULA_3" localSheetId="2" hidden="1">'YTDP&amp;LbyFund'!$CH$11,'YTDP&amp;LbyFund'!$CJ$11,'YTDP&amp;LbyFund'!$CL$11,'YTDP&amp;LbyFund'!$CN$11,'YTDP&amp;LbyFund'!$CP$11,'YTDP&amp;LbyFund'!$F$12,'YTDP&amp;LbyFund'!$H$12,'YTDP&amp;LbyFund'!$J$12,'YTDP&amp;LbyFund'!$L$12,'YTDP&amp;LbyFund'!$R$12,'YTDP&amp;LbyFund'!$X$12,'YTDP&amp;LbyFund'!$AD$12,'YTDP&amp;LbyFund'!$AJ$12,'YTDP&amp;LbyFund'!$AP$12,'YTDP&amp;LbyFund'!$AR$12,'YTDP&amp;LbyFund'!$AT$12</definedName>
    <definedName name="QB_FORMULA_4" localSheetId="1" hidden="1">'YTDP&amp;L'!$H$63,'YTDP&amp;L'!$J$63,'YTDP&amp;L'!$L$63,'YTDP&amp;L'!$L$65,'YTDP&amp;L'!$H$66,'YTDP&amp;L'!$J$66,'YTDP&amp;L'!$L$66,'YTDP&amp;L'!$L$68,'YTDP&amp;L'!$L$69,'YTDP&amp;L'!$L$70,'YTDP&amp;L'!$H$71,'YTDP&amp;L'!$J$71,'YTDP&amp;L'!$L$71,'YTDP&amp;L'!$L$73,'YTDP&amp;L'!$L$74,'YTDP&amp;L'!$L$75</definedName>
    <definedName name="QB_FORMULA_4" localSheetId="2" hidden="1">'YTDP&amp;LbyFund'!$AV$12,'YTDP&amp;LbyFund'!$AX$12,'YTDP&amp;LbyFund'!$AZ$12,'YTDP&amp;LbyFund'!$BB$12,'YTDP&amp;LbyFund'!$BD$12,'YTDP&amp;LbyFund'!$BF$12,'YTDP&amp;LbyFund'!$BH$12,'YTDP&amp;LbyFund'!$BJ$12,'YTDP&amp;LbyFund'!$BL$12,'YTDP&amp;LbyFund'!$BN$12,'YTDP&amp;LbyFund'!$BP$12,'YTDP&amp;LbyFund'!$BR$12,'YTDP&amp;LbyFund'!$BT$12,'YTDP&amp;LbyFund'!$BZ$12,'YTDP&amp;LbyFund'!$CF$12,'YTDP&amp;LbyFund'!$CH$12</definedName>
    <definedName name="QB_FORMULA_5" localSheetId="1" hidden="1">'YTDP&amp;L'!$H$76,'YTDP&amp;L'!$J$76,'YTDP&amp;L'!$L$76,'YTDP&amp;L'!$H$77,'YTDP&amp;L'!$J$77,'YTDP&amp;L'!$L$77,'YTDP&amp;L'!$H$78,'YTDP&amp;L'!$J$78,'YTDP&amp;L'!$L$78,'YTDP&amp;L'!$L$82,'YTDP&amp;L'!$L$83,'YTDP&amp;L'!$L$84,'YTDP&amp;L'!$L$85,'YTDP&amp;L'!$L$86,'YTDP&amp;L'!$L$87,'YTDP&amp;L'!$H$88</definedName>
    <definedName name="QB_FORMULA_5" localSheetId="2" hidden="1">'YTDP&amp;LbyFund'!$CJ$12,'YTDP&amp;LbyFund'!$CL$12,'YTDP&amp;LbyFund'!$CN$12,'YTDP&amp;LbyFund'!$CP$12,'YTDP&amp;LbyFund'!$AT$14,'YTDP&amp;LbyFund'!$AV$14,'YTDP&amp;LbyFund'!$AX$14,'YTDP&amp;LbyFund'!$AZ$14,'YTDP&amp;LbyFund'!$CF$14,'YTDP&amp;LbyFund'!$CL$14,'YTDP&amp;LbyFund'!$CN$14,'YTDP&amp;LbyFund'!$CP$14,'YTDP&amp;LbyFund'!$AT$15,'YTDP&amp;LbyFund'!$AV$15,'YTDP&amp;LbyFund'!$AX$15,'YTDP&amp;LbyFund'!$AZ$15</definedName>
    <definedName name="QB_FORMULA_6" localSheetId="1" hidden="1">'YTDP&amp;L'!$J$88,'YTDP&amp;L'!$L$88,'YTDP&amp;L'!$L$89,'YTDP&amp;L'!$H$90,'YTDP&amp;L'!$J$90,'YTDP&amp;L'!$L$90,'YTDP&amp;L'!$L$93,'YTDP&amp;L'!$L$94,'YTDP&amp;L'!$L$95,'YTDP&amp;L'!$L$96,'YTDP&amp;L'!$L$97,'YTDP&amp;L'!$L$98,'YTDP&amp;L'!$L$99,'YTDP&amp;L'!$L$100,'YTDP&amp;L'!$L$101,'YTDP&amp;L'!$L$102</definedName>
    <definedName name="QB_FORMULA_6" localSheetId="2" hidden="1">'YTDP&amp;LbyFund'!$CF$15,'YTDP&amp;LbyFund'!$CL$15,'YTDP&amp;LbyFund'!$CN$15,'YTDP&amp;LbyFund'!$CP$15,'YTDP&amp;LbyFund'!$AT$16,'YTDP&amp;LbyFund'!$AV$16,'YTDP&amp;LbyFund'!$AX$16,'YTDP&amp;LbyFund'!$AZ$16,'YTDP&amp;LbyFund'!$CF$16,'YTDP&amp;LbyFund'!$CL$16,'YTDP&amp;LbyFund'!$CN$16,'YTDP&amp;LbyFund'!$CP$16,'YTDP&amp;LbyFund'!$J$17,'YTDP&amp;LbyFund'!$AT$17,'YTDP&amp;LbyFund'!$AV$17,'YTDP&amp;LbyFund'!$AX$17</definedName>
    <definedName name="QB_FORMULA_7" localSheetId="1" hidden="1">'YTDP&amp;L'!$L$103,'YTDP&amp;L'!$L$104,'YTDP&amp;L'!$H$105,'YTDP&amp;L'!$J$105,'YTDP&amp;L'!$L$105,'YTDP&amp;L'!$L$106,'YTDP&amp;L'!$H$107,'YTDP&amp;L'!$J$107,'YTDP&amp;L'!$L$107,'YTDP&amp;L'!$H$108,'YTDP&amp;L'!$J$108,'YTDP&amp;L'!$L$108,'YTDP&amp;L'!$H$109,'YTDP&amp;L'!$J$109,'YTDP&amp;L'!$L$109</definedName>
    <definedName name="QB_FORMULA_7" localSheetId="2" hidden="1">'YTDP&amp;LbyFund'!$AZ$17,'YTDP&amp;LbyFund'!$CF$17,'YTDP&amp;LbyFund'!$CL$17,'YTDP&amp;LbyFund'!$CN$17,'YTDP&amp;LbyFund'!$CP$17,'YTDP&amp;LbyFund'!$AT$18,'YTDP&amp;LbyFund'!$AV$18,'YTDP&amp;LbyFund'!$AX$18,'YTDP&amp;LbyFund'!$AZ$18,'YTDP&amp;LbyFund'!$CF$18,'YTDP&amp;LbyFund'!$CL$18,'YTDP&amp;LbyFund'!$CN$18,'YTDP&amp;LbyFund'!$CP$18,'YTDP&amp;LbyFund'!$F$19,'YTDP&amp;LbyFund'!$H$19,'YTDP&amp;LbyFund'!$J$19</definedName>
    <definedName name="QB_FORMULA_8" localSheetId="2" hidden="1">'YTDP&amp;LbyFund'!$L$19,'YTDP&amp;LbyFund'!$R$19,'YTDP&amp;LbyFund'!$X$19,'YTDP&amp;LbyFund'!$AD$19,'YTDP&amp;LbyFund'!$AJ$19,'YTDP&amp;LbyFund'!$AP$19,'YTDP&amp;LbyFund'!$AR$19,'YTDP&amp;LbyFund'!$AT$19,'YTDP&amp;LbyFund'!$AV$19,'YTDP&amp;LbyFund'!$AX$19,'YTDP&amp;LbyFund'!$AZ$19,'YTDP&amp;LbyFund'!$BB$19,'YTDP&amp;LbyFund'!$BH$19,'YTDP&amp;LbyFund'!$BN$19,'YTDP&amp;LbyFund'!$BT$19,'YTDP&amp;LbyFund'!$BZ$19</definedName>
    <definedName name="QB_FORMULA_9" localSheetId="2" hidden="1">'YTDP&amp;LbyFund'!$CF$19,'YTDP&amp;LbyFund'!$CL$19,'YTDP&amp;LbyFund'!$CN$19,'YTDP&amp;LbyFund'!$CP$19,'YTDP&amp;LbyFund'!$F$20,'YTDP&amp;LbyFund'!$H$20,'YTDP&amp;LbyFund'!$J$20,'YTDP&amp;LbyFund'!$L$20,'YTDP&amp;LbyFund'!$R$20,'YTDP&amp;LbyFund'!$X$20,'YTDP&amp;LbyFund'!$AD$20,'YTDP&amp;LbyFund'!$AJ$20,'YTDP&amp;LbyFund'!$AP$20,'YTDP&amp;LbyFund'!$AR$20,'YTDP&amp;LbyFund'!$AT$20,'YTDP&amp;LbyFund'!$AV$20</definedName>
    <definedName name="QB_ROW_1" localSheetId="0" hidden="1">BalanceSheet!$A$6</definedName>
    <definedName name="QB_ROW_101040" localSheetId="1" hidden="1">'YTDP&amp;L'!$E$67</definedName>
    <definedName name="QB_ROW_1011" localSheetId="0" hidden="1">BalanceSheet!$B$7</definedName>
    <definedName name="QB_ROW_101340" localSheetId="1" hidden="1">'YTDP&amp;L'!$E$71</definedName>
    <definedName name="QB_ROW_101340" localSheetId="2" hidden="1">'YTDP&amp;LbyFund'!$E$17</definedName>
    <definedName name="QB_ROW_10350" localSheetId="1" hidden="1">'YTDP&amp;L'!$F$52</definedName>
    <definedName name="QB_ROW_107340" localSheetId="1" hidden="1">'YTDP&amp;L'!$E$27</definedName>
    <definedName name="QB_ROW_107340" localSheetId="2" hidden="1">'YTDP&amp;LbyFund'!$E$14</definedName>
    <definedName name="QB_ROW_108040" localSheetId="1" hidden="1">'YTDP&amp;L'!$E$28</definedName>
    <definedName name="QB_ROW_108340" localSheetId="1" hidden="1">'YTDP&amp;L'!$E$63</definedName>
    <definedName name="QB_ROW_108340" localSheetId="2" hidden="1">'YTDP&amp;LbyFund'!$E$15</definedName>
    <definedName name="QB_ROW_11250" localSheetId="1" hidden="1">'YTDP&amp;L'!$F$56</definedName>
    <definedName name="QB_ROW_117040" localSheetId="1" hidden="1">'YTDP&amp;L'!$E$8</definedName>
    <definedName name="QB_ROW_117340" localSheetId="1" hidden="1">'YTDP&amp;L'!$E$16</definedName>
    <definedName name="QB_ROW_117340" localSheetId="2" hidden="1">'YTDP&amp;LbyFund'!$E$9</definedName>
    <definedName name="QB_ROW_12031" localSheetId="0" hidden="1">BalanceSheet!$D$33</definedName>
    <definedName name="QB_ROW_12331" localSheetId="0" hidden="1">BalanceSheet!$D$36</definedName>
    <definedName name="QB_ROW_13050" localSheetId="1" hidden="1">'YTDP&amp;L'!$F$29</definedName>
    <definedName name="QB_ROW_1311" localSheetId="0" hidden="1">BalanceSheet!$B$28</definedName>
    <definedName name="QB_ROW_13350" localSheetId="1" hidden="1">'YTDP&amp;L'!$F$32</definedName>
    <definedName name="QB_ROW_137240" localSheetId="1" hidden="1">'YTDP&amp;L'!$E$82</definedName>
    <definedName name="QB_ROW_14011" localSheetId="0" hidden="1">BalanceSheet!$B$39</definedName>
    <definedName name="QB_ROW_14311" localSheetId="0" hidden="1">BalanceSheet!$B$50</definedName>
    <definedName name="QB_ROW_166260" localSheetId="1" hidden="1">'YTDP&amp;L'!$G$49</definedName>
    <definedName name="QB_ROW_167050" localSheetId="1" hidden="1">'YTDP&amp;L'!$F$59</definedName>
    <definedName name="QB_ROW_167350" localSheetId="1" hidden="1">'YTDP&amp;L'!$F$62</definedName>
    <definedName name="QB_ROW_168260" localSheetId="1" hidden="1">'YTDP&amp;L'!$G$48</definedName>
    <definedName name="QB_ROW_17221" localSheetId="0" hidden="1">BalanceSheet!$C$49</definedName>
    <definedName name="QB_ROW_175050" localSheetId="1" hidden="1">'YTDP&amp;L'!$F$34</definedName>
    <definedName name="QB_ROW_175260" localSheetId="1" hidden="1">'YTDP&amp;L'!$G$36</definedName>
    <definedName name="QB_ROW_175350" localSheetId="1" hidden="1">'YTDP&amp;L'!$F$37</definedName>
    <definedName name="QB_ROW_18301" localSheetId="1" hidden="1">'YTDP&amp;L'!$A$109</definedName>
    <definedName name="QB_ROW_18301" localSheetId="2" hidden="1">'YTDP&amp;LbyFund'!$A$31</definedName>
    <definedName name="QB_ROW_19011" localSheetId="1" hidden="1">'YTDP&amp;L'!$B$6</definedName>
    <definedName name="QB_ROW_19011" localSheetId="2" hidden="1">'YTDP&amp;LbyFund'!$B$7</definedName>
    <definedName name="QB_ROW_19311" localSheetId="1" hidden="1">'YTDP&amp;L'!$B$78</definedName>
    <definedName name="QB_ROW_19311" localSheetId="2" hidden="1">'YTDP&amp;LbyFund'!$B$20</definedName>
    <definedName name="QB_ROW_20031" localSheetId="1" hidden="1">'YTDP&amp;L'!$D$7</definedName>
    <definedName name="QB_ROW_20031" localSheetId="2" hidden="1">'YTDP&amp;LbyFund'!$D$8</definedName>
    <definedName name="QB_ROW_2021" localSheetId="0" hidden="1">BalanceSheet!$C$8</definedName>
    <definedName name="QB_ROW_20331" localSheetId="1" hidden="1">'YTDP&amp;L'!$D$24</definedName>
    <definedName name="QB_ROW_20331" localSheetId="2" hidden="1">'YTDP&amp;LbyFund'!$D$11</definedName>
    <definedName name="QB_ROW_21031" localSheetId="1" hidden="1">'YTDP&amp;L'!$D$26</definedName>
    <definedName name="QB_ROW_21031" localSheetId="2" hidden="1">'YTDP&amp;LbyFund'!$D$13</definedName>
    <definedName name="QB_ROW_21331" localSheetId="1" hidden="1">'YTDP&amp;L'!$D$77</definedName>
    <definedName name="QB_ROW_21331" localSheetId="2" hidden="1">'YTDP&amp;LbyFund'!$D$19</definedName>
    <definedName name="QB_ROW_22011" localSheetId="1" hidden="1">'YTDP&amp;L'!$B$79</definedName>
    <definedName name="QB_ROW_22011" localSheetId="2" hidden="1">'YTDP&amp;LbyFund'!$B$21</definedName>
    <definedName name="QB_ROW_222050" localSheetId="1" hidden="1">'YTDP&amp;L'!$F$47</definedName>
    <definedName name="QB_ROW_222350" localSheetId="1" hidden="1">'YTDP&amp;L'!$F$50</definedName>
    <definedName name="QB_ROW_22311" localSheetId="1" hidden="1">'YTDP&amp;L'!$B$108</definedName>
    <definedName name="QB_ROW_22311" localSheetId="2" hidden="1">'YTDP&amp;LbyFund'!$B$30</definedName>
    <definedName name="QB_ROW_227240" localSheetId="1" hidden="1">'YTDP&amp;L'!$E$87</definedName>
    <definedName name="QB_ROW_23021" localSheetId="1" hidden="1">'YTDP&amp;L'!$C$80</definedName>
    <definedName name="QB_ROW_23021" localSheetId="2" hidden="1">'YTDP&amp;LbyFund'!$C$22</definedName>
    <definedName name="QB_ROW_2321" localSheetId="0" hidden="1">BalanceSheet!$C$27</definedName>
    <definedName name="QB_ROW_23220" localSheetId="0" hidden="1">BalanceSheet!$C$40</definedName>
    <definedName name="QB_ROW_23321" localSheetId="1" hidden="1">'YTDP&amp;L'!$C$90</definedName>
    <definedName name="QB_ROW_23321" localSheetId="2" hidden="1">'YTDP&amp;LbyFund'!$C$25</definedName>
    <definedName name="QB_ROW_234240" localSheetId="1" hidden="1">'YTDP&amp;L'!$E$95</definedName>
    <definedName name="QB_ROW_236240" localSheetId="1" hidden="1">'YTDP&amp;L'!$E$84</definedName>
    <definedName name="QB_ROW_238240" localSheetId="1" hidden="1">'YTDP&amp;L'!$E$83</definedName>
    <definedName name="QB_ROW_24021" localSheetId="1" hidden="1">'YTDP&amp;L'!$C$91</definedName>
    <definedName name="QB_ROW_24021" localSheetId="2" hidden="1">'YTDP&amp;LbyFund'!$C$26</definedName>
    <definedName name="QB_ROW_240240" localSheetId="1" hidden="1">'YTDP&amp;L'!$E$94</definedName>
    <definedName name="QB_ROW_241240" localSheetId="1" hidden="1">'YTDP&amp;L'!$E$98</definedName>
    <definedName name="QB_ROW_242240" localSheetId="1" hidden="1">'YTDP&amp;L'!$E$97</definedName>
    <definedName name="QB_ROW_24321" localSheetId="1" hidden="1">'YTDP&amp;L'!$C$107</definedName>
    <definedName name="QB_ROW_24321" localSheetId="2" hidden="1">'YTDP&amp;LbyFund'!$C$29</definedName>
    <definedName name="QB_ROW_271260" localSheetId="1" hidden="1">'YTDP&amp;L'!$G$30</definedName>
    <definedName name="QB_ROW_272260" localSheetId="1" hidden="1">'YTDP&amp;L'!$G$31</definedName>
    <definedName name="QB_ROW_284260" localSheetId="1" hidden="1">'YTDP&amp;L'!$G$42</definedName>
    <definedName name="QB_ROW_285260" localSheetId="1" hidden="1">'YTDP&amp;L'!$G$43</definedName>
    <definedName name="QB_ROW_301" localSheetId="0" hidden="1">BalanceSheet!$A$29</definedName>
    <definedName name="QB_ROW_316240" localSheetId="1" hidden="1">'YTDP&amp;L'!$E$100</definedName>
    <definedName name="QB_ROW_320250" localSheetId="1" hidden="1">'YTDP&amp;L'!$F$38</definedName>
    <definedName name="QB_ROW_32350" localSheetId="1" hidden="1">'YTDP&amp;L'!$F$39</definedName>
    <definedName name="QB_ROW_346260" localSheetId="1" hidden="1">'YTDP&amp;L'!$G$35</definedName>
    <definedName name="QB_ROW_352040" localSheetId="1" hidden="1">'YTDP&amp;L'!$E$72</definedName>
    <definedName name="QB_ROW_352340" localSheetId="1" hidden="1">'YTDP&amp;L'!$E$76</definedName>
    <definedName name="QB_ROW_352340" localSheetId="2" hidden="1">'YTDP&amp;LbyFund'!$E$18</definedName>
    <definedName name="QB_ROW_35250" localSheetId="1" hidden="1">'YTDP&amp;L'!$F$46</definedName>
    <definedName name="QB_ROW_353250" localSheetId="1" hidden="1">'YTDP&amp;L'!$F$73</definedName>
    <definedName name="QB_ROW_355250" localSheetId="1" hidden="1">'YTDP&amp;L'!$F$74</definedName>
    <definedName name="QB_ROW_356250" localSheetId="1" hidden="1">'YTDP&amp;L'!$F$75</definedName>
    <definedName name="QB_ROW_360030" localSheetId="0" hidden="1">BalanceSheet!$D$13</definedName>
    <definedName name="QB_ROW_360240" localSheetId="0" hidden="1">BalanceSheet!$E$18</definedName>
    <definedName name="QB_ROW_360330" localSheetId="0" hidden="1">BalanceSheet!$D$19</definedName>
    <definedName name="QB_ROW_370240" localSheetId="1" hidden="1">'YTDP&amp;L'!$E$99</definedName>
    <definedName name="QB_ROW_372250" localSheetId="1" hidden="1">'YTDP&amp;L'!$F$15</definedName>
    <definedName name="QB_ROW_376250" localSheetId="1" hidden="1">'YTDP&amp;L'!$F$53</definedName>
    <definedName name="QB_ROW_377240" localSheetId="1" hidden="1">'YTDP&amp;L'!$E$101</definedName>
    <definedName name="QB_ROW_379250" localSheetId="1" hidden="1">'YTDP&amp;L'!$F$14</definedName>
    <definedName name="QB_ROW_380250" localSheetId="1" hidden="1">'YTDP&amp;L'!$F$13</definedName>
    <definedName name="QB_ROW_381240" localSheetId="1" hidden="1">'YTDP&amp;L'!$E$85</definedName>
    <definedName name="QB_ROW_382240" localSheetId="0" hidden="1">BalanceSheet!$E$15</definedName>
    <definedName name="QB_ROW_383240" localSheetId="1" hidden="1">'YTDP&amp;L'!$E$102</definedName>
    <definedName name="QB_ROW_384240" localSheetId="1" hidden="1">'YTDP&amp;L'!$E$96</definedName>
    <definedName name="QB_ROW_385240" localSheetId="0" hidden="1">BalanceSheet!$E$14</definedName>
    <definedName name="QB_ROW_388220" localSheetId="0" hidden="1">BalanceSheet!$C$41</definedName>
    <definedName name="QB_ROW_390220" localSheetId="0" hidden="1">BalanceSheet!$C$43</definedName>
    <definedName name="QB_ROW_39250" localSheetId="1" hidden="1">'YTDP&amp;L'!$F$40</definedName>
    <definedName name="QB_ROW_393260" localSheetId="1" hidden="1">'YTDP&amp;L'!$G$44</definedName>
    <definedName name="QB_ROW_394040" localSheetId="1" hidden="1">'YTDP&amp;L'!$E$64</definedName>
    <definedName name="QB_ROW_394340" localSheetId="1" hidden="1">'YTDP&amp;L'!$E$66</definedName>
    <definedName name="QB_ROW_394340" localSheetId="2" hidden="1">'YTDP&amp;LbyFund'!$E$16</definedName>
    <definedName name="QB_ROW_395240" localSheetId="0" hidden="1">BalanceSheet!$E$21</definedName>
    <definedName name="QB_ROW_397250" localSheetId="1" hidden="1">'YTDP&amp;L'!$F$19</definedName>
    <definedName name="QB_ROW_398250" localSheetId="1" hidden="1">'YTDP&amp;L'!$F$21</definedName>
    <definedName name="QB_ROW_399040" localSheetId="1" hidden="1">'YTDP&amp;L'!$E$17</definedName>
    <definedName name="QB_ROW_399250" localSheetId="1" hidden="1">'YTDP&amp;L'!$F$22</definedName>
    <definedName name="QB_ROW_399340" localSheetId="1" hidden="1">'YTDP&amp;L'!$E$23</definedName>
    <definedName name="QB_ROW_399340" localSheetId="2" hidden="1">'YTDP&amp;LbyFund'!$E$10</definedName>
    <definedName name="QB_ROW_400250" localSheetId="1" hidden="1">'YTDP&amp;L'!$F$20</definedName>
    <definedName name="QB_ROW_401240" localSheetId="0" hidden="1">BalanceSheet!$E$35</definedName>
    <definedName name="QB_ROW_402230" localSheetId="1" hidden="1">'YTDP&amp;L'!$D$106</definedName>
    <definedName name="QB_ROW_402230" localSheetId="2" hidden="1">'YTDP&amp;LbyFund'!$D$28</definedName>
    <definedName name="QB_ROW_403240" localSheetId="1" hidden="1">'YTDP&amp;L'!$E$103</definedName>
    <definedName name="QB_ROW_40350" localSheetId="1" hidden="1">'YTDP&amp;L'!$F$51</definedName>
    <definedName name="QB_ROW_404250" localSheetId="1" hidden="1">'YTDP&amp;L'!$F$65</definedName>
    <definedName name="QB_ROW_410240" localSheetId="0" hidden="1">BalanceSheet!$E$22</definedName>
    <definedName name="QB_ROW_41350" localSheetId="1" hidden="1">'YTDP&amp;L'!$F$54</definedName>
    <definedName name="QB_ROW_414250" localSheetId="1" hidden="1">'YTDP&amp;L'!$F$18</definedName>
    <definedName name="QB_ROW_415030" localSheetId="0" hidden="1">BalanceSheet!$D$20</definedName>
    <definedName name="QB_ROW_415330" localSheetId="0" hidden="1">BalanceSheet!$D$23</definedName>
    <definedName name="QB_ROW_418240" localSheetId="0" hidden="1">BalanceSheet!$E$25</definedName>
    <definedName name="QB_ROW_419020" localSheetId="0" hidden="1">BalanceSheet!$C$45</definedName>
    <definedName name="QB_ROW_419320" localSheetId="0" hidden="1">BalanceSheet!$C$48</definedName>
    <definedName name="QB_ROW_420230" localSheetId="0" hidden="1">BalanceSheet!$D$46</definedName>
    <definedName name="QB_ROW_421230" localSheetId="0" hidden="1">BalanceSheet!$D$47</definedName>
    <definedName name="QB_ROW_422030" localSheetId="0" hidden="1">BalanceSheet!$D$24</definedName>
    <definedName name="QB_ROW_422330" localSheetId="0" hidden="1">BalanceSheet!$D$26</definedName>
    <definedName name="QB_ROW_42350" localSheetId="1" hidden="1">'YTDP&amp;L'!$F$55</definedName>
    <definedName name="QB_ROW_424240" localSheetId="0" hidden="1">BalanceSheet!$E$16</definedName>
    <definedName name="QB_ROW_425220" localSheetId="0" hidden="1">BalanceSheet!$C$42</definedName>
    <definedName name="QB_ROW_427240" localSheetId="1" hidden="1">'YTDP&amp;L'!$E$86</definedName>
    <definedName name="QB_ROW_428240" localSheetId="0" hidden="1">BalanceSheet!$E$17</definedName>
    <definedName name="QB_ROW_429220" localSheetId="0" hidden="1">BalanceSheet!$C$44</definedName>
    <definedName name="QB_ROW_431260" localSheetId="1" hidden="1">'YTDP&amp;L'!$G$60</definedName>
    <definedName name="QB_ROW_432260" localSheetId="1" hidden="1">'YTDP&amp;L'!$G$61</definedName>
    <definedName name="QB_ROW_433250" localSheetId="1" hidden="1">'YTDP&amp;L'!$F$69</definedName>
    <definedName name="QB_ROW_434250" localSheetId="1" hidden="1">'YTDP&amp;L'!$F$12</definedName>
    <definedName name="QB_ROW_435250" localSheetId="1" hidden="1">'YTDP&amp;L'!$F$11</definedName>
    <definedName name="QB_ROW_436240" localSheetId="1" hidden="1">'YTDP&amp;L'!$E$93</definedName>
    <definedName name="QB_ROW_438230" localSheetId="1" hidden="1">'YTDP&amp;L'!$D$89</definedName>
    <definedName name="QB_ROW_438230" localSheetId="2" hidden="1">'YTDP&amp;LbyFund'!$D$24</definedName>
    <definedName name="QB_ROW_439030" localSheetId="0" hidden="1">BalanceSheet!$D$9</definedName>
    <definedName name="QB_ROW_439240" localSheetId="0" hidden="1">BalanceSheet!$E$11</definedName>
    <definedName name="QB_ROW_439330" localSheetId="0" hidden="1">BalanceSheet!$D$12</definedName>
    <definedName name="QB_ROW_441240" localSheetId="0" hidden="1">BalanceSheet!$E$10</definedName>
    <definedName name="QB_ROW_442240" localSheetId="0" hidden="1">BalanceSheet!$E$34</definedName>
    <definedName name="QB_ROW_44250" localSheetId="1" hidden="1">'YTDP&amp;L'!$F$57</definedName>
    <definedName name="QB_ROW_48350" localSheetId="1" hidden="1">'YTDP&amp;L'!$F$58</definedName>
    <definedName name="QB_ROW_5250" localSheetId="1" hidden="1">'YTDP&amp;L'!$F$33</definedName>
    <definedName name="QB_ROW_57350" localSheetId="1" hidden="1">'YTDP&amp;L'!$F$10</definedName>
    <definedName name="QB_ROW_58250" localSheetId="1" hidden="1">'YTDP&amp;L'!$F$9</definedName>
    <definedName name="QB_ROW_64030" localSheetId="1" hidden="1">'YTDP&amp;L'!$D$81</definedName>
    <definedName name="QB_ROW_64330" localSheetId="1" hidden="1">'YTDP&amp;L'!$D$88</definedName>
    <definedName name="QB_ROW_64330" localSheetId="2" hidden="1">'YTDP&amp;LbyFund'!$D$23</definedName>
    <definedName name="QB_ROW_7001" localSheetId="0" hidden="1">BalanceSheet!$A$30</definedName>
    <definedName name="QB_ROW_7050" localSheetId="1" hidden="1">'YTDP&amp;L'!$F$41</definedName>
    <definedName name="QB_ROW_7301" localSheetId="0" hidden="1">BalanceSheet!$A$51</definedName>
    <definedName name="QB_ROW_7350" localSheetId="1" hidden="1">'YTDP&amp;L'!$F$45</definedName>
    <definedName name="QB_ROW_8011" localSheetId="0" hidden="1">BalanceSheet!$B$31</definedName>
    <definedName name="QB_ROW_8311" localSheetId="0" hidden="1">BalanceSheet!$B$38</definedName>
    <definedName name="QB_ROW_86250" localSheetId="1" hidden="1">'YTDP&amp;L'!$F$70</definedName>
    <definedName name="QB_ROW_86321" localSheetId="1" hidden="1">'YTDP&amp;L'!$C$25</definedName>
    <definedName name="QB_ROW_86321" localSheetId="2" hidden="1">'YTDP&amp;LbyFund'!$C$12</definedName>
    <definedName name="QB_ROW_87250" localSheetId="1" hidden="1">'YTDP&amp;L'!$F$68</definedName>
    <definedName name="QB_ROW_9021" localSheetId="0" hidden="1">BalanceSheet!$C$32</definedName>
    <definedName name="QB_ROW_91030" localSheetId="1" hidden="1">'YTDP&amp;L'!$D$92</definedName>
    <definedName name="QB_ROW_91240" localSheetId="1" hidden="1">'YTDP&amp;L'!$E$104</definedName>
    <definedName name="QB_ROW_91330" localSheetId="1" hidden="1">'YTDP&amp;L'!$D$105</definedName>
    <definedName name="QB_ROW_91330" localSheetId="2" hidden="1">'YTDP&amp;LbyFund'!$D$27</definedName>
    <definedName name="QB_ROW_9321" localSheetId="0" hidden="1">BalanceSheet!$C$37</definedName>
    <definedName name="QB_SUBTITLE_3" localSheetId="0" hidden="1">BalanceSheet!$A$3</definedName>
    <definedName name="QB_SUBTITLE_3" localSheetId="1" hidden="1">'YTDP&amp;L'!$A$3</definedName>
    <definedName name="QB_SUBTITLE_3" localSheetId="2" hidden="1">'YTDP&amp;LbyFund'!$A$3</definedName>
    <definedName name="QB_TIME_5" localSheetId="0" hidden="1">BalanceSheet!$H$1</definedName>
    <definedName name="QB_TIME_5" localSheetId="1" hidden="1">'YTDP&amp;L'!$L$1</definedName>
    <definedName name="QB_TIME_5" localSheetId="2" hidden="1">'YTDP&amp;LbyFund'!$CP$1</definedName>
    <definedName name="QB_TITLE_2" localSheetId="0" hidden="1">BalanceSheet!$A$2</definedName>
    <definedName name="QB_TITLE_2" localSheetId="1" hidden="1">'YTDP&amp;L'!$A$2</definedName>
    <definedName name="QB_TITLE_2" localSheetId="2" hidden="1">'YTDP&amp;LbyFund'!$A$2</definedName>
    <definedName name="QBCANSUPPORTUPDATE" localSheetId="0">TRUE</definedName>
    <definedName name="QBCANSUPPORTUPDATE" localSheetId="1">TRUE</definedName>
    <definedName name="QBCANSUPPORTUPDATE" localSheetId="2">TRUE</definedName>
    <definedName name="QBCOMPANYFILENAME" localSheetId="0">"F:\QBPro Data\Summit County Chamber\Summit County Chamber of Commerce.QBW"</definedName>
    <definedName name="QBCOMPANYFILENAME" localSheetId="1">"F:\QBPro Data\Summit County Chamber\Summit County Chamber of Commerce.QBW"</definedName>
    <definedName name="QBCOMPANYFILENAME" localSheetId="2">"F:\QBPro Data\Summit County Chamber\Summit County Chamber of Commerce.QBW"</definedName>
    <definedName name="QBENDDATE" localSheetId="0">20191231</definedName>
    <definedName name="QBENDDATE" localSheetId="1">20191231</definedName>
    <definedName name="QBENDDATE" localSheetId="2">20191231</definedName>
    <definedName name="QBHEADERSONSCREEN" localSheetId="0">TRUE</definedName>
    <definedName name="QBHEADERSONSCREEN" localSheetId="1">TRUE</definedName>
    <definedName name="QBHEADERSONSCREEN" localSheetId="2">TRUE</definedName>
    <definedName name="QBMETADATASIZE" localSheetId="0">5914</definedName>
    <definedName name="QBMETADATASIZE" localSheetId="1">5914</definedName>
    <definedName name="QBMETADATASIZE" localSheetId="2">5914</definedName>
    <definedName name="QBPRESERVECOLOR" localSheetId="0">TRUE</definedName>
    <definedName name="QBPRESERVECOLOR" localSheetId="1">TRUE</definedName>
    <definedName name="QBPRESERVECOLOR" localSheetId="2">TRUE</definedName>
    <definedName name="QBPRESERVEFONT" localSheetId="0">TRUE</definedName>
    <definedName name="QBPRESERVEFONT" localSheetId="1">TRUE</definedName>
    <definedName name="QBPRESERVEFONT" localSheetId="2">TRUE</definedName>
    <definedName name="QBPRESERVEROWHEIGHT" localSheetId="0">TRUE</definedName>
    <definedName name="QBPRESERVEROWHEIGHT" localSheetId="1">TRUE</definedName>
    <definedName name="QBPRESERVEROWHEIGHT" localSheetId="2">TRUE</definedName>
    <definedName name="QBPRESERVESPACE" localSheetId="0">TRUE</definedName>
    <definedName name="QBPRESERVESPACE" localSheetId="1">TRUE</definedName>
    <definedName name="QBPRESERVESPACE" localSheetId="2">TRUE</definedName>
    <definedName name="QBREPORTCOLAXIS" localSheetId="0">0</definedName>
    <definedName name="QBREPORTCOLAXIS" localSheetId="1">0</definedName>
    <definedName name="QBREPORTCOLAXIS" localSheetId="2">19</definedName>
    <definedName name="QBREPORTCOMPANYID" localSheetId="0">"94e76a8a18924f4f98f3bb4f797ca467"</definedName>
    <definedName name="QBREPORTCOMPANYID" localSheetId="1">"94e76a8a18924f4f98f3bb4f797ca467"</definedName>
    <definedName name="QBREPORTCOMPANYID" localSheetId="2">"94e76a8a18924f4f98f3bb4f797ca467"</definedName>
    <definedName name="QBREPORTCOMPARECOL_ANNUALBUDGET" localSheetId="0">FALSE</definedName>
    <definedName name="QBREPORTCOMPARECOL_ANNUALBUDGET" localSheetId="1">FALSE</definedName>
    <definedName name="QBREPORTCOMPARECOL_ANNUALBUDGET" localSheetId="2">FALSE</definedName>
    <definedName name="QBREPORTCOMPARECOL_AVGCOGS" localSheetId="0">FALSE</definedName>
    <definedName name="QBREPORTCOMPARECOL_AVGCOGS" localSheetId="1">FALSE</definedName>
    <definedName name="QBREPORTCOMPARECOL_AVGCOGS" localSheetId="2">FALSE</definedName>
    <definedName name="QBREPORTCOMPARECOL_AVGPRICE" localSheetId="0">FALSE</definedName>
    <definedName name="QBREPORTCOMPARECOL_AVGPRICE" localSheetId="1">FALSE</definedName>
    <definedName name="QBREPORTCOMPARECOL_AVGPRICE" localSheetId="2">FALSE</definedName>
    <definedName name="QBREPORTCOMPARECOL_BUDDIFF" localSheetId="0">FALSE</definedName>
    <definedName name="QBREPORTCOMPARECOL_BUDDIFF" localSheetId="1">TRUE</definedName>
    <definedName name="QBREPORTCOMPARECOL_BUDDIFF" localSheetId="2">TRUE</definedName>
    <definedName name="QBREPORTCOMPARECOL_BUDGET" localSheetId="0">FALSE</definedName>
    <definedName name="QBREPORTCOMPARECOL_BUDGET" localSheetId="1">TRUE</definedName>
    <definedName name="QBREPORTCOMPARECOL_BUDGET" localSheetId="2">TRUE</definedName>
    <definedName name="QBREPORTCOMPARECOL_BUDPCT" localSheetId="0">FALSE</definedName>
    <definedName name="QBREPORTCOMPARECOL_BUDPCT" localSheetId="1">FALSE</definedName>
    <definedName name="QBREPORTCOMPARECOL_BUDPCT" localSheetId="2">FALSE</definedName>
    <definedName name="QBREPORTCOMPARECOL_COGS" localSheetId="0">FALSE</definedName>
    <definedName name="QBREPORTCOMPARECOL_COGS" localSheetId="1">FALSE</definedName>
    <definedName name="QBREPORTCOMPARECOL_COGS" localSheetId="2">FALSE</definedName>
    <definedName name="QBREPORTCOMPARECOL_EXCLUDEAMOUNT" localSheetId="0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0">FALSE</definedName>
    <definedName name="QBREPORTCOMPARECOL_EXCLUDECURPERIOD" localSheetId="1">FALSE</definedName>
    <definedName name="QBREPORTCOMPARECOL_EXCLUDECURPERIOD" localSheetId="2">FALSE</definedName>
    <definedName name="QBREPORTCOMPARECOL_FORECAST" localSheetId="0">FALSE</definedName>
    <definedName name="QBREPORTCOMPARECOL_FORECAST" localSheetId="1">FALSE</definedName>
    <definedName name="QBREPORTCOMPARECOL_FORECAST" localSheetId="2">FALSE</definedName>
    <definedName name="QBREPORTCOMPARECOL_GROSSMARGIN" localSheetId="0">FALSE</definedName>
    <definedName name="QBREPORTCOMPARECOL_GROSSMARGIN" localSheetId="1">FALSE</definedName>
    <definedName name="QBREPORTCOMPARECOL_GROSSMARGIN" localSheetId="2">FALSE</definedName>
    <definedName name="QBREPORTCOMPARECOL_GROSSMARGINPCT" localSheetId="0">FALSE</definedName>
    <definedName name="QBREPORTCOMPARECOL_GROSSMARGINPCT" localSheetId="1">FALSE</definedName>
    <definedName name="QBREPORTCOMPARECOL_GROSSMARGINPCT" localSheetId="2">FALSE</definedName>
    <definedName name="QBREPORTCOMPARECOL_HOURS" localSheetId="0">FALSE</definedName>
    <definedName name="QBREPORTCOMPARECOL_HOURS" localSheetId="1">FALSE</definedName>
    <definedName name="QBREPORTCOMPARECOL_HOURS" localSheetId="2">FALSE</definedName>
    <definedName name="QBREPORTCOMPARECOL_PCTCOL" localSheetId="0">FALSE</definedName>
    <definedName name="QBREPORTCOMPARECOL_PCTCOL" localSheetId="1">FALSE</definedName>
    <definedName name="QBREPORTCOMPARECOL_PCTCOL" localSheetId="2">FALSE</definedName>
    <definedName name="QBREPORTCOMPARECOL_PCTEXPENSE" localSheetId="0">FALSE</definedName>
    <definedName name="QBREPORTCOMPARECOL_PCTEXPENSE" localSheetId="1">FALSE</definedName>
    <definedName name="QBREPORTCOMPARECOL_PCTEXPENSE" localSheetId="2">FALSE</definedName>
    <definedName name="QBREPORTCOMPARECOL_PCTINCOME" localSheetId="0">FALSE</definedName>
    <definedName name="QBREPORTCOMPARECOL_PCTINCOME" localSheetId="1">FALSE</definedName>
    <definedName name="QBREPORTCOMPARECOL_PCTINCOME" localSheetId="2">FALSE</definedName>
    <definedName name="QBREPORTCOMPARECOL_PCTOFSALES" localSheetId="0">FALSE</definedName>
    <definedName name="QBREPORTCOMPARECOL_PCTOFSALES" localSheetId="1">FALSE</definedName>
    <definedName name="QBREPORTCOMPARECOL_PCTOFSALES" localSheetId="2">FALSE</definedName>
    <definedName name="QBREPORTCOMPARECOL_PCTROW" localSheetId="0">FALSE</definedName>
    <definedName name="QBREPORTCOMPARECOL_PCTROW" localSheetId="1">FALSE</definedName>
    <definedName name="QBREPORTCOMPARECOL_PCTROW" localSheetId="2">FALSE</definedName>
    <definedName name="QBREPORTCOMPARECOL_PPDIFF" localSheetId="0">FALSE</definedName>
    <definedName name="QBREPORTCOMPARECOL_PPDIFF" localSheetId="1">FALSE</definedName>
    <definedName name="QBREPORTCOMPARECOL_PPDIFF" localSheetId="2">FALSE</definedName>
    <definedName name="QBREPORTCOMPARECOL_PPPCT" localSheetId="0">FALSE</definedName>
    <definedName name="QBREPORTCOMPARECOL_PPPCT" localSheetId="1">FALSE</definedName>
    <definedName name="QBREPORTCOMPARECOL_PPPCT" localSheetId="2">FALSE</definedName>
    <definedName name="QBREPORTCOMPARECOL_PREVPERIOD" localSheetId="0">FALSE</definedName>
    <definedName name="QBREPORTCOMPARECOL_PREVPERIOD" localSheetId="1">FALSE</definedName>
    <definedName name="QBREPORTCOMPARECOL_PREVPERIOD" localSheetId="2">FALSE</definedName>
    <definedName name="QBREPORTCOMPARECOL_PREVYEAR" localSheetId="0">TRUE</definedName>
    <definedName name="QBREPORTCOMPARECOL_PREVYEAR" localSheetId="1">FALSE</definedName>
    <definedName name="QBREPORTCOMPARECOL_PREVYEAR" localSheetId="2">FALSE</definedName>
    <definedName name="QBREPORTCOMPARECOL_PYDIFF" localSheetId="0">FALSE</definedName>
    <definedName name="QBREPORTCOMPARECOL_PYDIFF" localSheetId="1">FALSE</definedName>
    <definedName name="QBREPORTCOMPARECOL_PYDIFF" localSheetId="2">FALSE</definedName>
    <definedName name="QBREPORTCOMPARECOL_PYPCT" localSheetId="0">FALSE</definedName>
    <definedName name="QBREPORTCOMPARECOL_PYPCT" localSheetId="1">FALSE</definedName>
    <definedName name="QBREPORTCOMPARECOL_PYPCT" localSheetId="2">FALSE</definedName>
    <definedName name="QBREPORTCOMPARECOL_QTY" localSheetId="0">FALSE</definedName>
    <definedName name="QBREPORTCOMPARECOL_QTY" localSheetId="1">FALSE</definedName>
    <definedName name="QBREPORTCOMPARECOL_QTY" localSheetId="2">FALSE</definedName>
    <definedName name="QBREPORTCOMPARECOL_RATE" localSheetId="0">FALSE</definedName>
    <definedName name="QBREPORTCOMPARECOL_RATE" localSheetId="1">FALSE</definedName>
    <definedName name="QBREPORTCOMPARECOL_RATE" localSheetId="2">FALSE</definedName>
    <definedName name="QBREPORTCOMPARECOL_TRIPBILLEDMILES" localSheetId="0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0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0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0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0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0">FALSE</definedName>
    <definedName name="QBREPORTCOMPARECOL_TRIPUNBILLEDMILES" localSheetId="1">FALSE</definedName>
    <definedName name="QBREPORTCOMPARECOL_TRIPUNBILLEDMILES" localSheetId="2">FALSE</definedName>
    <definedName name="QBREPORTCOMPARECOL_YTD" localSheetId="0">FALSE</definedName>
    <definedName name="QBREPORTCOMPARECOL_YTD" localSheetId="1">FALSE</definedName>
    <definedName name="QBREPORTCOMPARECOL_YTD" localSheetId="2">FALSE</definedName>
    <definedName name="QBREPORTCOMPARECOL_YTDBUDGET" localSheetId="0">FALSE</definedName>
    <definedName name="QBREPORTCOMPARECOL_YTDBUDGET" localSheetId="1">FALSE</definedName>
    <definedName name="QBREPORTCOMPARECOL_YTDBUDGET" localSheetId="2">FALSE</definedName>
    <definedName name="QBREPORTCOMPARECOL_YTDPCT" localSheetId="0">FALSE</definedName>
    <definedName name="QBREPORTCOMPARECOL_YTDPCT" localSheetId="1">FALSE</definedName>
    <definedName name="QBREPORTCOMPARECOL_YTDPCT" localSheetId="2">FALSE</definedName>
    <definedName name="QBREPORTROWAXIS" localSheetId="0">9</definedName>
    <definedName name="QBREPORTROWAXIS" localSheetId="1">11</definedName>
    <definedName name="QBREPORTROWAXIS" localSheetId="2">11</definedName>
    <definedName name="QBREPORTSUBCOLAXIS" localSheetId="0">24</definedName>
    <definedName name="QBREPORTSUBCOLAXIS" localSheetId="1">24</definedName>
    <definedName name="QBREPORTSUBCOLAXIS" localSheetId="2">24</definedName>
    <definedName name="QBREPORTTYPE" localSheetId="0">5</definedName>
    <definedName name="QBREPORTTYPE" localSheetId="1">288</definedName>
    <definedName name="QBREPORTTYPE" localSheetId="2">288</definedName>
    <definedName name="QBROWHEADERS" localSheetId="0">5</definedName>
    <definedName name="QBROWHEADERS" localSheetId="1">7</definedName>
    <definedName name="QBROWHEADERS" localSheetId="2">5</definedName>
    <definedName name="QBSTARTDATE" localSheetId="0">20191201</definedName>
    <definedName name="QBSTARTDATE" localSheetId="1">20190101</definedName>
    <definedName name="QBSTARTDATE" localSheetId="2">20190101</definedName>
  </definedNames>
  <calcPr calcId="145621"/>
</workbook>
</file>

<file path=xl/calcChain.xml><?xml version="1.0" encoding="utf-8"?>
<calcChain xmlns="http://schemas.openxmlformats.org/spreadsheetml/2006/main">
  <c r="H51" i="6" l="1"/>
  <c r="F51" i="6"/>
  <c r="H50" i="6"/>
  <c r="F50" i="6"/>
  <c r="H48" i="6"/>
  <c r="F48" i="6"/>
  <c r="H38" i="6"/>
  <c r="F38" i="6"/>
  <c r="H37" i="6"/>
  <c r="F37" i="6"/>
  <c r="H36" i="6"/>
  <c r="F36" i="6"/>
  <c r="H29" i="6"/>
  <c r="F29" i="6"/>
  <c r="H28" i="6"/>
  <c r="F28" i="6"/>
  <c r="H27" i="6"/>
  <c r="F27" i="6"/>
  <c r="H26" i="6"/>
  <c r="F26" i="6"/>
  <c r="H23" i="6"/>
  <c r="F23" i="6"/>
  <c r="H19" i="6"/>
  <c r="F19" i="6"/>
  <c r="H12" i="6"/>
  <c r="F12" i="6"/>
  <c r="CP31" i="5" l="1"/>
  <c r="CN31" i="5"/>
  <c r="CL31" i="5"/>
  <c r="CJ31" i="5"/>
  <c r="CH31" i="5"/>
  <c r="CF31" i="5"/>
  <c r="BZ31" i="5"/>
  <c r="BX31" i="5"/>
  <c r="BV31" i="5"/>
  <c r="BT31" i="5"/>
  <c r="BR31" i="5"/>
  <c r="BP31" i="5"/>
  <c r="BN31" i="5"/>
  <c r="BL31" i="5"/>
  <c r="BJ31" i="5"/>
  <c r="BH31" i="5"/>
  <c r="BF31" i="5"/>
  <c r="BD31" i="5"/>
  <c r="BB31" i="5"/>
  <c r="AZ31" i="5"/>
  <c r="AX31" i="5"/>
  <c r="AV31" i="5"/>
  <c r="AT31" i="5"/>
  <c r="AR31" i="5"/>
  <c r="AP31" i="5"/>
  <c r="AJ31" i="5"/>
  <c r="AD31" i="5"/>
  <c r="AB31" i="5"/>
  <c r="Z31" i="5"/>
  <c r="X31" i="5"/>
  <c r="V31" i="5"/>
  <c r="T31" i="5"/>
  <c r="R31" i="5"/>
  <c r="P31" i="5"/>
  <c r="N31" i="5"/>
  <c r="L31" i="5"/>
  <c r="J31" i="5"/>
  <c r="H31" i="5"/>
  <c r="F31" i="5"/>
  <c r="CP30" i="5"/>
  <c r="CN30" i="5"/>
  <c r="CL30" i="5"/>
  <c r="CJ30" i="5"/>
  <c r="CH30" i="5"/>
  <c r="CF30" i="5"/>
  <c r="BZ30" i="5"/>
  <c r="BX30" i="5"/>
  <c r="BV30" i="5"/>
  <c r="BT30" i="5"/>
  <c r="BR30" i="5"/>
  <c r="BP30" i="5"/>
  <c r="BN30" i="5"/>
  <c r="BL30" i="5"/>
  <c r="BJ30" i="5"/>
  <c r="BH30" i="5"/>
  <c r="BF30" i="5"/>
  <c r="BD30" i="5"/>
  <c r="BB30" i="5"/>
  <c r="AZ30" i="5"/>
  <c r="AX30" i="5"/>
  <c r="AV30" i="5"/>
  <c r="AT30" i="5"/>
  <c r="AR30" i="5"/>
  <c r="AP30" i="5"/>
  <c r="AJ30" i="5"/>
  <c r="AD30" i="5"/>
  <c r="AB30" i="5"/>
  <c r="Z30" i="5"/>
  <c r="X30" i="5"/>
  <c r="V30" i="5"/>
  <c r="T30" i="5"/>
  <c r="R30" i="5"/>
  <c r="P30" i="5"/>
  <c r="N30" i="5"/>
  <c r="L30" i="5"/>
  <c r="J30" i="5"/>
  <c r="H30" i="5"/>
  <c r="F30" i="5"/>
  <c r="CP29" i="5"/>
  <c r="CN29" i="5"/>
  <c r="CL29" i="5"/>
  <c r="CJ29" i="5"/>
  <c r="CH29" i="5"/>
  <c r="CF29" i="5"/>
  <c r="BZ29" i="5"/>
  <c r="BX29" i="5"/>
  <c r="BV29" i="5"/>
  <c r="BT29" i="5"/>
  <c r="BR29" i="5"/>
  <c r="BP29" i="5"/>
  <c r="BN29" i="5"/>
  <c r="BL29" i="5"/>
  <c r="BJ29" i="5"/>
  <c r="BH29" i="5"/>
  <c r="BF29" i="5"/>
  <c r="BD29" i="5"/>
  <c r="BB29" i="5"/>
  <c r="AZ29" i="5"/>
  <c r="AX29" i="5"/>
  <c r="AV29" i="5"/>
  <c r="AT29" i="5"/>
  <c r="AR29" i="5"/>
  <c r="AP29" i="5"/>
  <c r="AJ29" i="5"/>
  <c r="AD29" i="5"/>
  <c r="AB29" i="5"/>
  <c r="Z29" i="5"/>
  <c r="X29" i="5"/>
  <c r="V29" i="5"/>
  <c r="T29" i="5"/>
  <c r="R29" i="5"/>
  <c r="P29" i="5"/>
  <c r="N29" i="5"/>
  <c r="L29" i="5"/>
  <c r="J29" i="5"/>
  <c r="H29" i="5"/>
  <c r="F29" i="5"/>
  <c r="CP28" i="5"/>
  <c r="CN28" i="5"/>
  <c r="CL28" i="5"/>
  <c r="CJ28" i="5"/>
  <c r="CH28" i="5"/>
  <c r="CF28" i="5"/>
  <c r="BR28" i="5"/>
  <c r="AV28" i="5"/>
  <c r="CP27" i="5"/>
  <c r="CN27" i="5"/>
  <c r="CL27" i="5"/>
  <c r="CJ27" i="5"/>
  <c r="CH27" i="5"/>
  <c r="CF27" i="5"/>
  <c r="BX27" i="5"/>
  <c r="BR27" i="5"/>
  <c r="BL27" i="5"/>
  <c r="BF27" i="5"/>
  <c r="AZ27" i="5"/>
  <c r="AX27" i="5"/>
  <c r="AV27" i="5"/>
  <c r="AT27" i="5"/>
  <c r="AB27" i="5"/>
  <c r="V27" i="5"/>
  <c r="P27" i="5"/>
  <c r="J27" i="5"/>
  <c r="CP25" i="5"/>
  <c r="CN25" i="5"/>
  <c r="CL25" i="5"/>
  <c r="CJ25" i="5"/>
  <c r="CH25" i="5"/>
  <c r="CF25" i="5"/>
  <c r="BZ25" i="5"/>
  <c r="BX25" i="5"/>
  <c r="BV25" i="5"/>
  <c r="BT25" i="5"/>
  <c r="BR25" i="5"/>
  <c r="BP25" i="5"/>
  <c r="BN25" i="5"/>
  <c r="BL25" i="5"/>
  <c r="BJ25" i="5"/>
  <c r="BH25" i="5"/>
  <c r="BF25" i="5"/>
  <c r="BD25" i="5"/>
  <c r="BB25" i="5"/>
  <c r="AZ25" i="5"/>
  <c r="AX25" i="5"/>
  <c r="AV25" i="5"/>
  <c r="AP25" i="5"/>
  <c r="AJ25" i="5"/>
  <c r="AD25" i="5"/>
  <c r="AB25" i="5"/>
  <c r="Z25" i="5"/>
  <c r="X25" i="5"/>
  <c r="V25" i="5"/>
  <c r="T25" i="5"/>
  <c r="R25" i="5"/>
  <c r="P25" i="5"/>
  <c r="N25" i="5"/>
  <c r="L25" i="5"/>
  <c r="J25" i="5"/>
  <c r="H25" i="5"/>
  <c r="F25" i="5"/>
  <c r="CP24" i="5"/>
  <c r="CN24" i="5"/>
  <c r="CL24" i="5"/>
  <c r="CJ24" i="5"/>
  <c r="CH24" i="5"/>
  <c r="CF24" i="5"/>
  <c r="BL24" i="5"/>
  <c r="AV24" i="5"/>
  <c r="CP23" i="5"/>
  <c r="CN23" i="5"/>
  <c r="CL23" i="5"/>
  <c r="CJ23" i="5"/>
  <c r="CH23" i="5"/>
  <c r="CF23" i="5"/>
  <c r="BX23" i="5"/>
  <c r="BR23" i="5"/>
  <c r="BL23" i="5"/>
  <c r="BF23" i="5"/>
  <c r="AZ23" i="5"/>
  <c r="AX23" i="5"/>
  <c r="AV23" i="5"/>
  <c r="AB23" i="5"/>
  <c r="V23" i="5"/>
  <c r="P23" i="5"/>
  <c r="J23" i="5"/>
  <c r="CP20" i="5"/>
  <c r="CN20" i="5"/>
  <c r="CL20" i="5"/>
  <c r="CJ20" i="5"/>
  <c r="CH20" i="5"/>
  <c r="CF20" i="5"/>
  <c r="BZ20" i="5"/>
  <c r="BT20" i="5"/>
  <c r="BR20" i="5"/>
  <c r="BP20" i="5"/>
  <c r="BN20" i="5"/>
  <c r="BL20" i="5"/>
  <c r="BJ20" i="5"/>
  <c r="BH20" i="5"/>
  <c r="BF20" i="5"/>
  <c r="BD20" i="5"/>
  <c r="BB20" i="5"/>
  <c r="AZ20" i="5"/>
  <c r="AX20" i="5"/>
  <c r="AV20" i="5"/>
  <c r="AT20" i="5"/>
  <c r="AR20" i="5"/>
  <c r="AP20" i="5"/>
  <c r="AJ20" i="5"/>
  <c r="AD20" i="5"/>
  <c r="X20" i="5"/>
  <c r="R20" i="5"/>
  <c r="L20" i="5"/>
  <c r="J20" i="5"/>
  <c r="H20" i="5"/>
  <c r="F20" i="5"/>
  <c r="CP19" i="5"/>
  <c r="CN19" i="5"/>
  <c r="CL19" i="5"/>
  <c r="CF19" i="5"/>
  <c r="BZ19" i="5"/>
  <c r="BT19" i="5"/>
  <c r="BN19" i="5"/>
  <c r="BH19" i="5"/>
  <c r="BB19" i="5"/>
  <c r="AZ19" i="5"/>
  <c r="AX19" i="5"/>
  <c r="AV19" i="5"/>
  <c r="AT19" i="5"/>
  <c r="AR19" i="5"/>
  <c r="AP19" i="5"/>
  <c r="AJ19" i="5"/>
  <c r="AD19" i="5"/>
  <c r="X19" i="5"/>
  <c r="R19" i="5"/>
  <c r="L19" i="5"/>
  <c r="J19" i="5"/>
  <c r="H19" i="5"/>
  <c r="F19" i="5"/>
  <c r="CP18" i="5"/>
  <c r="CN18" i="5"/>
  <c r="CL18" i="5"/>
  <c r="CF18" i="5"/>
  <c r="AZ18" i="5"/>
  <c r="AX18" i="5"/>
  <c r="AV18" i="5"/>
  <c r="AT18" i="5"/>
  <c r="CP17" i="5"/>
  <c r="CN17" i="5"/>
  <c r="CL17" i="5"/>
  <c r="CF17" i="5"/>
  <c r="AZ17" i="5"/>
  <c r="AX17" i="5"/>
  <c r="AV17" i="5"/>
  <c r="AT17" i="5"/>
  <c r="J17" i="5"/>
  <c r="CP16" i="5"/>
  <c r="CN16" i="5"/>
  <c r="CL16" i="5"/>
  <c r="CF16" i="5"/>
  <c r="AZ16" i="5"/>
  <c r="AX16" i="5"/>
  <c r="AV16" i="5"/>
  <c r="AT16" i="5"/>
  <c r="CP15" i="5"/>
  <c r="CN15" i="5"/>
  <c r="CL15" i="5"/>
  <c r="CF15" i="5"/>
  <c r="AZ15" i="5"/>
  <c r="AX15" i="5"/>
  <c r="AV15" i="5"/>
  <c r="AT15" i="5"/>
  <c r="CP14" i="5"/>
  <c r="CN14" i="5"/>
  <c r="CL14" i="5"/>
  <c r="CF14" i="5"/>
  <c r="AZ14" i="5"/>
  <c r="AX14" i="5"/>
  <c r="AV14" i="5"/>
  <c r="AT14" i="5"/>
  <c r="CP12" i="5"/>
  <c r="CN12" i="5"/>
  <c r="CL12" i="5"/>
  <c r="CJ12" i="5"/>
  <c r="CH12" i="5"/>
  <c r="CF12" i="5"/>
  <c r="BZ12" i="5"/>
  <c r="BT12" i="5"/>
  <c r="BR12" i="5"/>
  <c r="BP12" i="5"/>
  <c r="BN12" i="5"/>
  <c r="BL12" i="5"/>
  <c r="BJ12" i="5"/>
  <c r="BH12" i="5"/>
  <c r="BF12" i="5"/>
  <c r="BD12" i="5"/>
  <c r="BB12" i="5"/>
  <c r="AZ12" i="5"/>
  <c r="AX12" i="5"/>
  <c r="AV12" i="5"/>
  <c r="AT12" i="5"/>
  <c r="AR12" i="5"/>
  <c r="AP12" i="5"/>
  <c r="AJ12" i="5"/>
  <c r="AD12" i="5"/>
  <c r="X12" i="5"/>
  <c r="R12" i="5"/>
  <c r="L12" i="5"/>
  <c r="J12" i="5"/>
  <c r="H12" i="5"/>
  <c r="F12" i="5"/>
  <c r="CP11" i="5"/>
  <c r="CN11" i="5"/>
  <c r="CL11" i="5"/>
  <c r="CJ11" i="5"/>
  <c r="CH11" i="5"/>
  <c r="CF11" i="5"/>
  <c r="BZ11" i="5"/>
  <c r="BT11" i="5"/>
  <c r="BR11" i="5"/>
  <c r="BP11" i="5"/>
  <c r="BN11" i="5"/>
  <c r="BL11" i="5"/>
  <c r="BJ11" i="5"/>
  <c r="BH11" i="5"/>
  <c r="BF11" i="5"/>
  <c r="BD11" i="5"/>
  <c r="BB11" i="5"/>
  <c r="AZ11" i="5"/>
  <c r="AX11" i="5"/>
  <c r="AV11" i="5"/>
  <c r="AT11" i="5"/>
  <c r="AR11" i="5"/>
  <c r="AP11" i="5"/>
  <c r="AJ11" i="5"/>
  <c r="AD11" i="5"/>
  <c r="X11" i="5"/>
  <c r="R11" i="5"/>
  <c r="L11" i="5"/>
  <c r="J11" i="5"/>
  <c r="H11" i="5"/>
  <c r="F11" i="5"/>
  <c r="CP10" i="5"/>
  <c r="CN10" i="5"/>
  <c r="CL10" i="5"/>
  <c r="CF10" i="5"/>
  <c r="AZ10" i="5"/>
  <c r="AX10" i="5"/>
  <c r="AV10" i="5"/>
  <c r="AT10" i="5"/>
  <c r="CP9" i="5"/>
  <c r="CN9" i="5"/>
  <c r="CL9" i="5"/>
  <c r="CJ9" i="5"/>
  <c r="CH9" i="5"/>
  <c r="CF9" i="5"/>
  <c r="BR9" i="5"/>
  <c r="BL9" i="5"/>
  <c r="BF9" i="5"/>
  <c r="AZ9" i="5"/>
  <c r="AX9" i="5"/>
  <c r="AV9" i="5"/>
  <c r="AT9" i="5"/>
  <c r="J9" i="5"/>
  <c r="L109" i="4" l="1"/>
  <c r="J109" i="4"/>
  <c r="H109" i="4"/>
  <c r="L108" i="4"/>
  <c r="J108" i="4"/>
  <c r="H108" i="4"/>
  <c r="L107" i="4"/>
  <c r="J107" i="4"/>
  <c r="H107" i="4"/>
  <c r="L106" i="4"/>
  <c r="L105" i="4"/>
  <c r="J105" i="4"/>
  <c r="H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0" i="4"/>
  <c r="J90" i="4"/>
  <c r="H90" i="4"/>
  <c r="L89" i="4"/>
  <c r="L88" i="4"/>
  <c r="J88" i="4"/>
  <c r="H88" i="4"/>
  <c r="L87" i="4"/>
  <c r="L86" i="4"/>
  <c r="L85" i="4"/>
  <c r="L84" i="4"/>
  <c r="L83" i="4"/>
  <c r="L82" i="4"/>
  <c r="L78" i="4"/>
  <c r="J78" i="4"/>
  <c r="H78" i="4"/>
  <c r="L77" i="4"/>
  <c r="J77" i="4"/>
  <c r="H77" i="4"/>
  <c r="L76" i="4"/>
  <c r="J76" i="4"/>
  <c r="H76" i="4"/>
  <c r="L75" i="4"/>
  <c r="L74" i="4"/>
  <c r="L73" i="4"/>
  <c r="L71" i="4"/>
  <c r="J71" i="4"/>
  <c r="H71" i="4"/>
  <c r="L70" i="4"/>
  <c r="L69" i="4"/>
  <c r="L68" i="4"/>
  <c r="L66" i="4"/>
  <c r="J66" i="4"/>
  <c r="H66" i="4"/>
  <c r="L65" i="4"/>
  <c r="L63" i="4"/>
  <c r="J63" i="4"/>
  <c r="H63" i="4"/>
  <c r="L62" i="4"/>
  <c r="J62" i="4"/>
  <c r="H62" i="4"/>
  <c r="L61" i="4"/>
  <c r="L60" i="4"/>
  <c r="L58" i="4"/>
  <c r="L57" i="4"/>
  <c r="L56" i="4"/>
  <c r="L55" i="4"/>
  <c r="L54" i="4"/>
  <c r="L53" i="4"/>
  <c r="L52" i="4"/>
  <c r="L51" i="4"/>
  <c r="L50" i="4"/>
  <c r="J50" i="4"/>
  <c r="H50" i="4"/>
  <c r="L49" i="4"/>
  <c r="L48" i="4"/>
  <c r="L46" i="4"/>
  <c r="L45" i="4"/>
  <c r="J45" i="4"/>
  <c r="H45" i="4"/>
  <c r="L44" i="4"/>
  <c r="L43" i="4"/>
  <c r="L42" i="4"/>
  <c r="L40" i="4"/>
  <c r="L39" i="4"/>
  <c r="L38" i="4"/>
  <c r="L37" i="4"/>
  <c r="J37" i="4"/>
  <c r="H37" i="4"/>
  <c r="L36" i="4"/>
  <c r="L35" i="4"/>
  <c r="L33" i="4"/>
  <c r="L32" i="4"/>
  <c r="J32" i="4"/>
  <c r="H32" i="4"/>
  <c r="L31" i="4"/>
  <c r="L30" i="4"/>
  <c r="L27" i="4"/>
  <c r="L25" i="4"/>
  <c r="J25" i="4"/>
  <c r="H25" i="4"/>
  <c r="L24" i="4"/>
  <c r="J24" i="4"/>
  <c r="H24" i="4"/>
  <c r="L23" i="4"/>
  <c r="J23" i="4"/>
  <c r="H23" i="4"/>
  <c r="L22" i="4"/>
  <c r="L21" i="4"/>
  <c r="L20" i="4"/>
  <c r="L19" i="4"/>
  <c r="L18" i="4"/>
  <c r="L16" i="4"/>
  <c r="J16" i="4"/>
  <c r="H16" i="4"/>
  <c r="L15" i="4"/>
  <c r="L14" i="4"/>
  <c r="L13" i="4"/>
  <c r="L12" i="4"/>
  <c r="L11" i="4"/>
  <c r="L10" i="4"/>
  <c r="L9" i="4"/>
</calcChain>
</file>

<file path=xl/sharedStrings.xml><?xml version="1.0" encoding="utf-8"?>
<sst xmlns="http://schemas.openxmlformats.org/spreadsheetml/2006/main" count="267" uniqueCount="180">
  <si>
    <t>Summit County Chamber of Commerce</t>
  </si>
  <si>
    <t>Profit &amp; Loss Budget vs. Actual</t>
  </si>
  <si>
    <t>Cash Basis</t>
  </si>
  <si>
    <t>January through December 2019</t>
  </si>
  <si>
    <t>Jan - Dec 19</t>
  </si>
  <si>
    <t>Budget</t>
  </si>
  <si>
    <t>$ Over Budget</t>
  </si>
  <si>
    <t>Ordinary Income/Expense</t>
  </si>
  <si>
    <t>Income</t>
  </si>
  <si>
    <t>4000 · Membership Revenue</t>
  </si>
  <si>
    <t>4010 · New Member Dues</t>
  </si>
  <si>
    <t>4020 · Renew Member Dues</t>
  </si>
  <si>
    <t>4030 · VIP Membership Plus</t>
  </si>
  <si>
    <t>4040 · 110% Chamber Support</t>
  </si>
  <si>
    <t>4060 · Association Dues</t>
  </si>
  <si>
    <t>4080 · Chapter Allotment</t>
  </si>
  <si>
    <t>4090 · Discount</t>
  </si>
  <si>
    <t>Total 4000 · Membership Revenue</t>
  </si>
  <si>
    <t>4900 · Investment Income</t>
  </si>
  <si>
    <t>4904 · Interest Income -Edward Jones</t>
  </si>
  <si>
    <t>4901 · Dividend Income - AMERITRADE</t>
  </si>
  <si>
    <t>4903 · Interest Income - AMERITRADE</t>
  </si>
  <si>
    <t>4905 · Unrealized gains/losses</t>
  </si>
  <si>
    <t>4900 · Investment Income - Other</t>
  </si>
  <si>
    <t>Total 4900 · Investment Income</t>
  </si>
  <si>
    <t>Total Income</t>
  </si>
  <si>
    <t>Gross Profit</t>
  </si>
  <si>
    <t>Expense</t>
  </si>
  <si>
    <t>5500 · Committee Expense</t>
  </si>
  <si>
    <t>6000 · General &amp; Administrative Exp.</t>
  </si>
  <si>
    <t>6100 · Accounting &amp; Legal</t>
  </si>
  <si>
    <t>6100a · Bookkeeping &amp; accounting</t>
  </si>
  <si>
    <t>6100b · Annual 990</t>
  </si>
  <si>
    <t>Total 6100 · Accounting &amp; Legal</t>
  </si>
  <si>
    <t>6120 · Bank &amp; credit card charges</t>
  </si>
  <si>
    <t>6130 · Computer &amp; Chamber Master Fees</t>
  </si>
  <si>
    <t>6130f · Site(s) hosting</t>
  </si>
  <si>
    <t>6130 · Computer &amp; Chamber Master Fees - Other</t>
  </si>
  <si>
    <t>Total 6130 · Computer &amp; Chamber Master Fees</t>
  </si>
  <si>
    <t>6151 · Community Sponsorships</t>
  </si>
  <si>
    <t>6180 · Dues and Subscriptions</t>
  </si>
  <si>
    <t>6210 · Fees/Licenses/Taxes</t>
  </si>
  <si>
    <t>6230 · Insurance</t>
  </si>
  <si>
    <t>6230c · Officers/Directors Liability</t>
  </si>
  <si>
    <t>6230d · Business Liability</t>
  </si>
  <si>
    <t>6230e · Liquior Liability</t>
  </si>
  <si>
    <t>Total 6230 · Insurance</t>
  </si>
  <si>
    <t>6240 · Interest / Finance Charges</t>
  </si>
  <si>
    <t>6270 · Meals &amp; Entertainment</t>
  </si>
  <si>
    <t>6270a · Misc Meals</t>
  </si>
  <si>
    <t>6282 · Board / Executive Meeting</t>
  </si>
  <si>
    <t>Total 6270 · Meals &amp; Entertainment</t>
  </si>
  <si>
    <t>6300 · Miscellaneous Expenses</t>
  </si>
  <si>
    <t>6340 · Office Supplies</t>
  </si>
  <si>
    <t>6343 · PayPal/SquareUp fee</t>
  </si>
  <si>
    <t>6350 · Postage / Shipping</t>
  </si>
  <si>
    <t>6360 · Printing/Copying</t>
  </si>
  <si>
    <t>6370 · Professional Development</t>
  </si>
  <si>
    <t>6380 · Rent</t>
  </si>
  <si>
    <t>6400 · Telephone</t>
  </si>
  <si>
    <t>6500 · Scholarships</t>
  </si>
  <si>
    <t>6500a · High School</t>
  </si>
  <si>
    <t>6500b · Business</t>
  </si>
  <si>
    <t>Total 6500 · Scholarships</t>
  </si>
  <si>
    <t>Total 6000 · General &amp; Administrative Exp.</t>
  </si>
  <si>
    <t>6800 · Member Benefit Expense</t>
  </si>
  <si>
    <t>6810 · DestiMetrics</t>
  </si>
  <si>
    <t>Total 6800 · Member Benefit Expense</t>
  </si>
  <si>
    <t>7000 · Labor Expenses</t>
  </si>
  <si>
    <t>7100 · Contract Labor</t>
  </si>
  <si>
    <t>7100b · Allocated to mixers/events</t>
  </si>
  <si>
    <t>7300 · Commissions</t>
  </si>
  <si>
    <t>Total 7000 · Labor Expenses</t>
  </si>
  <si>
    <t>7500 · Marketing</t>
  </si>
  <si>
    <t>7500a · New Membership Recruitment</t>
  </si>
  <si>
    <t>7500c · Member &amp; Chamber Marketing</t>
  </si>
  <si>
    <t>7500d · Buy Local Campaigns</t>
  </si>
  <si>
    <t>Total 7500 · Marketing</t>
  </si>
  <si>
    <t>Total Expense</t>
  </si>
  <si>
    <t>Net Ordinary Income</t>
  </si>
  <si>
    <t>Other Income/Expense</t>
  </si>
  <si>
    <t>Other Income</t>
  </si>
  <si>
    <t>8000 · Event Revenue</t>
  </si>
  <si>
    <t>8005 · Ticket Sales</t>
  </si>
  <si>
    <t>8010 · Silent Auction</t>
  </si>
  <si>
    <t>8020 · Sponsorships</t>
  </si>
  <si>
    <t>8040 · Sponsorship - Trade</t>
  </si>
  <si>
    <t>8170 · Youth/School Food program</t>
  </si>
  <si>
    <t>8200 · Other Income</t>
  </si>
  <si>
    <t>Total 8000 · Event Revenue</t>
  </si>
  <si>
    <t>8050 · Commission Income</t>
  </si>
  <si>
    <t>Total Other Income</t>
  </si>
  <si>
    <t>Other Expense</t>
  </si>
  <si>
    <t>9000 · Event - Expense</t>
  </si>
  <si>
    <t>9021 · Contract Labor</t>
  </si>
  <si>
    <t>9010 · Advertising &amp; Marketing</t>
  </si>
  <si>
    <t>9050 · Food &amp; Catering</t>
  </si>
  <si>
    <t>9055 · Event Insurance</t>
  </si>
  <si>
    <t>9060 · Licenses &amp; Permits</t>
  </si>
  <si>
    <t>9070 · Supplies &amp; Misc</t>
  </si>
  <si>
    <t>9080 · Room Rental</t>
  </si>
  <si>
    <t>9120 · Credit Card/Paypal fees</t>
  </si>
  <si>
    <t>9130 · Commission Expense</t>
  </si>
  <si>
    <t>9140 · Administration &amp; Accounting</t>
  </si>
  <si>
    <t>9150 · Community Sponsorships Expense</t>
  </si>
  <si>
    <t>9000 · Event - Expense - Other</t>
  </si>
  <si>
    <t>Total 9000 · Event - Expense</t>
  </si>
  <si>
    <t>9400 · Scholarships</t>
  </si>
  <si>
    <t>Total Other Expense</t>
  </si>
  <si>
    <t>Net Other Income</t>
  </si>
  <si>
    <t>Net Income</t>
  </si>
  <si>
    <t>1:40 PM</t>
  </si>
  <si>
    <t>1:41 PM</t>
  </si>
  <si>
    <t>(Chamber Administration)</t>
  </si>
  <si>
    <t>Business Excellence Awards</t>
  </si>
  <si>
    <t>COO Event</t>
  </si>
  <si>
    <t>Job Fair/Business Tool Box</t>
  </si>
  <si>
    <t>Summer Events/BBQ Challenge</t>
  </si>
  <si>
    <t>Summit Choice Health</t>
  </si>
  <si>
    <t>Summit Prosperity Initiative</t>
  </si>
  <si>
    <t>Chamber Administration - Other</t>
  </si>
  <si>
    <t>Total Chamber Administration</t>
  </si>
  <si>
    <t>(Chapters)</t>
  </si>
  <si>
    <t>Breckenridge</t>
  </si>
  <si>
    <t>E205</t>
  </si>
  <si>
    <t>Frisco</t>
  </si>
  <si>
    <t>Keystone</t>
  </si>
  <si>
    <t>Silverthorne</t>
  </si>
  <si>
    <t>Total Chapters</t>
  </si>
  <si>
    <t>TOTAL</t>
  </si>
  <si>
    <t>1:42 PM</t>
  </si>
  <si>
    <t>Balance Sheet</t>
  </si>
  <si>
    <t>As of December 31, 2019</t>
  </si>
  <si>
    <t>Dec 31, 19</t>
  </si>
  <si>
    <t>Dec 31, 18</t>
  </si>
  <si>
    <t>ASSETS</t>
  </si>
  <si>
    <t>Current Assets</t>
  </si>
  <si>
    <t>Checking/Savings</t>
  </si>
  <si>
    <t>1004 · Alpine Bank 8476</t>
  </si>
  <si>
    <t>Breckenridge Chapter</t>
  </si>
  <si>
    <t>1004 · Alpine Bank 8476 - Other</t>
  </si>
  <si>
    <t>Total 1004 · Alpine Bank 8476</t>
  </si>
  <si>
    <t>1006 · Operating Account - 1st Bank</t>
  </si>
  <si>
    <t>1006a · Breckenridge Chapter</t>
  </si>
  <si>
    <t>1006c · Frisco Chapter</t>
  </si>
  <si>
    <t>1006d · Keystone</t>
  </si>
  <si>
    <t>1006g · E205</t>
  </si>
  <si>
    <t>1006 · Operating Account - 1st Bank - Other</t>
  </si>
  <si>
    <t>Total 1006 · Operating Account - 1st Bank</t>
  </si>
  <si>
    <t>Investment Funds</t>
  </si>
  <si>
    <t>1015 · TD Ameritrade Investment Acct</t>
  </si>
  <si>
    <t>1018 · Edward Jones CD Acct</t>
  </si>
  <si>
    <t>Total Investment Funds</t>
  </si>
  <si>
    <t>Restricted Funds</t>
  </si>
  <si>
    <t>1017 · TD Ameritrade - Frisco Scholars</t>
  </si>
  <si>
    <t>Total Restricted Funds</t>
  </si>
  <si>
    <t>Total Checking/Savings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</si>
  <si>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</si>
  <si>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</si>
  <si>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</si>
  <si>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</si>
  <si>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</si>
  <si>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</si>
  <si>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2105 · Startup Weekend - pass through</t>
  </si>
  <si>
    <t>2650 · Map Clearing account</t>
  </si>
  <si>
    <t>Total Other Current Liabilities</t>
  </si>
  <si>
    <t>Total Current Liabilities</t>
  </si>
  <si>
    <t>Total Liabilities</t>
  </si>
  <si>
    <t>Equity</t>
  </si>
  <si>
    <t>3100 · Retained Earnings</t>
  </si>
  <si>
    <t>3110 · Breckenridge Chapter</t>
  </si>
  <si>
    <t>3125 · Keystone</t>
  </si>
  <si>
    <t>3130 · Frisco Chapter</t>
  </si>
  <si>
    <t>3160 · E205</t>
  </si>
  <si>
    <t>3300 · Frisco Scholarship Fund</t>
  </si>
  <si>
    <t>3310 · Principal Balance</t>
  </si>
  <si>
    <t>3320 · Available for Scholars</t>
  </si>
  <si>
    <t>Total 3300 · Frisco Scholarship Fund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</si>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</sst>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7" x14ac:knownFonts="1">
    <font>
      <sz val="14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00008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5" fontId="6" fillId="0" borderId="0" xfId="0" applyNumberFormat="1" applyFont="1"/>
    <xf numFmtId="49" fontId="6" fillId="0" borderId="0" xfId="0" applyNumberFormat="1" applyFont="1"/>
    <xf numFmtId="165" fontId="6" fillId="0" borderId="3" xfId="0" applyNumberFormat="1" applyFont="1" applyBorder="1"/>
    <xf numFmtId="165" fontId="6" fillId="0" borderId="0" xfId="0" applyNumberFormat="1" applyFont="1" applyBorder="1"/>
    <xf numFmtId="165" fontId="6" fillId="0" borderId="5" xfId="0" applyNumberFormat="1" applyFont="1" applyBorder="1"/>
    <xf numFmtId="165" fontId="6" fillId="0" borderId="4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3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3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49" fontId="1" fillId="0" borderId="0" xfId="0" applyNumberFormat="1" applyFon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57150</xdr:colOff>
          <xdr:row>0</xdr:row>
          <xdr:rowOff>228600</xdr:rowOff>
        </xdr:to>
        <xdr:sp macro="" textlink="">
          <xdr:nvSpPr>
            <xdr:cNvPr id="8193" name="FILTER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57150</xdr:colOff>
          <xdr:row>0</xdr:row>
          <xdr:rowOff>228600</xdr:rowOff>
        </xdr:to>
        <xdr:sp macro="" textlink="">
          <xdr:nvSpPr>
            <xdr:cNvPr id="8194" name="HEADER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57150</xdr:colOff>
          <xdr:row>0</xdr:row>
          <xdr:rowOff>228600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57150</xdr:colOff>
          <xdr:row>0</xdr:row>
          <xdr:rowOff>228600</xdr:rowOff>
        </xdr:to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57150</xdr:colOff>
          <xdr:row>0</xdr:row>
          <xdr:rowOff>228600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57150</xdr:colOff>
          <xdr:row>0</xdr:row>
          <xdr:rowOff>228600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52"/>
  <sheetViews>
    <sheetView tabSelected="1" workbookViewId="0">
      <pane xSplit="5" ySplit="5" topLeftCell="F6" activePane="bottomRight" state="frozenSplit"/>
      <selection pane="topRight" activeCell="F1" sqref="F1"/>
      <selection pane="bottomLeft" activeCell="A6" sqref="A6"/>
      <selection pane="bottomRight"/>
    </sheetView>
  </sheetViews>
  <sheetFormatPr defaultRowHeight="18.75" x14ac:dyDescent="0.3"/>
  <cols>
    <col min="1" max="4" width="3" style="23" customWidth="1"/>
    <col min="5" max="5" width="24.3984375" style="23" customWidth="1"/>
    <col min="6" max="6" width="6.09765625" style="24" bestFit="1" customWidth="1"/>
    <col min="7" max="7" width="2.19921875" style="24" customWidth="1"/>
    <col min="8" max="8" width="6.796875" style="24" bestFit="1" customWidth="1"/>
  </cols>
  <sheetData>
    <row r="1" spans="1:8" x14ac:dyDescent="0.3">
      <c r="A1" s="25" t="s">
        <v>0</v>
      </c>
      <c r="B1" s="2"/>
      <c r="C1" s="2"/>
      <c r="D1" s="2"/>
      <c r="E1" s="2"/>
      <c r="F1" s="1"/>
      <c r="G1" s="1"/>
      <c r="H1" s="17" t="s">
        <v>130</v>
      </c>
    </row>
    <row r="2" spans="1:8" x14ac:dyDescent="0.3">
      <c r="A2" s="26" t="s">
        <v>131</v>
      </c>
      <c r="B2" s="2"/>
      <c r="C2" s="2"/>
      <c r="D2" s="2"/>
      <c r="E2" s="2"/>
      <c r="F2" s="1"/>
      <c r="G2" s="1"/>
      <c r="H2" s="18">
        <v>43836</v>
      </c>
    </row>
    <row r="3" spans="1:8" x14ac:dyDescent="0.3">
      <c r="A3" s="27" t="s">
        <v>132</v>
      </c>
      <c r="B3" s="2"/>
      <c r="C3" s="2"/>
      <c r="D3" s="2"/>
      <c r="E3" s="2"/>
      <c r="F3" s="1"/>
      <c r="G3" s="1"/>
      <c r="H3" s="17" t="s">
        <v>2</v>
      </c>
    </row>
    <row r="4" spans="1:8" ht="19.5" thickBot="1" x14ac:dyDescent="0.35">
      <c r="A4" s="2"/>
      <c r="B4" s="2"/>
      <c r="C4" s="2"/>
      <c r="D4" s="2"/>
      <c r="E4" s="2"/>
      <c r="F4" s="4"/>
      <c r="G4" s="3"/>
      <c r="H4" s="4"/>
    </row>
    <row r="5" spans="1:8" s="22" customFormat="1" ht="20.25" thickTop="1" thickBot="1" x14ac:dyDescent="0.35">
      <c r="A5" s="19"/>
      <c r="B5" s="19"/>
      <c r="C5" s="19"/>
      <c r="D5" s="19"/>
      <c r="E5" s="19"/>
      <c r="F5" s="20" t="s">
        <v>133</v>
      </c>
      <c r="G5" s="21"/>
      <c r="H5" s="20" t="s">
        <v>134</v>
      </c>
    </row>
    <row r="6" spans="1:8" ht="19.5" thickTop="1" x14ac:dyDescent="0.3">
      <c r="A6" s="2" t="s">
        <v>135</v>
      </c>
      <c r="B6" s="2"/>
      <c r="C6" s="2"/>
      <c r="D6" s="2"/>
      <c r="E6" s="2"/>
      <c r="F6" s="5"/>
      <c r="G6" s="6"/>
      <c r="H6" s="5"/>
    </row>
    <row r="7" spans="1:8" x14ac:dyDescent="0.3">
      <c r="A7" s="2"/>
      <c r="B7" s="2" t="s">
        <v>136</v>
      </c>
      <c r="C7" s="2"/>
      <c r="D7" s="2"/>
      <c r="E7" s="2"/>
      <c r="F7" s="5"/>
      <c r="G7" s="6"/>
      <c r="H7" s="5"/>
    </row>
    <row r="8" spans="1:8" x14ac:dyDescent="0.3">
      <c r="A8" s="2"/>
      <c r="B8" s="2"/>
      <c r="C8" s="2" t="s">
        <v>137</v>
      </c>
      <c r="D8" s="2"/>
      <c r="E8" s="2"/>
      <c r="F8" s="5"/>
      <c r="G8" s="6"/>
      <c r="H8" s="5"/>
    </row>
    <row r="9" spans="1:8" x14ac:dyDescent="0.3">
      <c r="A9" s="2"/>
      <c r="B9" s="2"/>
      <c r="C9" s="2"/>
      <c r="D9" s="2" t="s">
        <v>138</v>
      </c>
      <c r="E9" s="2"/>
      <c r="F9" s="5"/>
      <c r="G9" s="6"/>
      <c r="H9" s="5"/>
    </row>
    <row r="10" spans="1:8" x14ac:dyDescent="0.3">
      <c r="A10" s="2"/>
      <c r="B10" s="2"/>
      <c r="C10" s="2"/>
      <c r="D10" s="2"/>
      <c r="E10" s="2" t="s">
        <v>139</v>
      </c>
      <c r="F10" s="5">
        <v>13457.53</v>
      </c>
      <c r="G10" s="6"/>
      <c r="H10" s="5">
        <v>0</v>
      </c>
    </row>
    <row r="11" spans="1:8" ht="19.5" thickBot="1" x14ac:dyDescent="0.35">
      <c r="A11" s="2"/>
      <c r="B11" s="2"/>
      <c r="C11" s="2"/>
      <c r="D11" s="2"/>
      <c r="E11" s="2" t="s">
        <v>140</v>
      </c>
      <c r="F11" s="7">
        <v>23096.86</v>
      </c>
      <c r="G11" s="6"/>
      <c r="H11" s="7">
        <v>0</v>
      </c>
    </row>
    <row r="12" spans="1:8" x14ac:dyDescent="0.3">
      <c r="A12" s="2"/>
      <c r="B12" s="2"/>
      <c r="C12" s="2"/>
      <c r="D12" s="2" t="s">
        <v>141</v>
      </c>
      <c r="E12" s="2"/>
      <c r="F12" s="5">
        <f>ROUND(SUM(F9:F11),5)</f>
        <v>36554.39</v>
      </c>
      <c r="G12" s="6"/>
      <c r="H12" s="5">
        <f>ROUND(SUM(H9:H11),5)</f>
        <v>0</v>
      </c>
    </row>
    <row r="13" spans="1:8" x14ac:dyDescent="0.3">
      <c r="A13" s="2"/>
      <c r="B13" s="2"/>
      <c r="C13" s="2"/>
      <c r="D13" s="2" t="s">
        <v>142</v>
      </c>
      <c r="E13" s="2"/>
      <c r="F13" s="5"/>
      <c r="G13" s="6"/>
      <c r="H13" s="5"/>
    </row>
    <row r="14" spans="1:8" x14ac:dyDescent="0.3">
      <c r="A14" s="2"/>
      <c r="B14" s="2"/>
      <c r="C14" s="2"/>
      <c r="D14" s="2"/>
      <c r="E14" s="2" t="s">
        <v>143</v>
      </c>
      <c r="F14" s="5">
        <v>1231.75</v>
      </c>
      <c r="G14" s="6"/>
      <c r="H14" s="5">
        <v>2283.88</v>
      </c>
    </row>
    <row r="15" spans="1:8" x14ac:dyDescent="0.3">
      <c r="A15" s="2"/>
      <c r="B15" s="2"/>
      <c r="C15" s="2"/>
      <c r="D15" s="2"/>
      <c r="E15" s="2" t="s">
        <v>144</v>
      </c>
      <c r="F15" s="5">
        <v>12036.12</v>
      </c>
      <c r="G15" s="6"/>
      <c r="H15" s="5">
        <v>7470.79</v>
      </c>
    </row>
    <row r="16" spans="1:8" x14ac:dyDescent="0.3">
      <c r="A16" s="2"/>
      <c r="B16" s="2"/>
      <c r="C16" s="2"/>
      <c r="D16" s="2"/>
      <c r="E16" s="2" t="s">
        <v>145</v>
      </c>
      <c r="F16" s="5">
        <v>933.09</v>
      </c>
      <c r="G16" s="6"/>
      <c r="H16" s="5">
        <v>590.82000000000005</v>
      </c>
    </row>
    <row r="17" spans="1:8" x14ac:dyDescent="0.3">
      <c r="A17" s="2"/>
      <c r="B17" s="2"/>
      <c r="C17" s="2"/>
      <c r="D17" s="2"/>
      <c r="E17" s="2" t="s">
        <v>146</v>
      </c>
      <c r="F17" s="5">
        <v>12288.37</v>
      </c>
      <c r="G17" s="6"/>
      <c r="H17" s="5">
        <v>6690.28</v>
      </c>
    </row>
    <row r="18" spans="1:8" ht="19.5" thickBot="1" x14ac:dyDescent="0.35">
      <c r="A18" s="2"/>
      <c r="B18" s="2"/>
      <c r="C18" s="2"/>
      <c r="D18" s="2"/>
      <c r="E18" s="2" t="s">
        <v>147</v>
      </c>
      <c r="F18" s="7">
        <v>3851.37</v>
      </c>
      <c r="G18" s="6"/>
      <c r="H18" s="7">
        <v>43811.71</v>
      </c>
    </row>
    <row r="19" spans="1:8" x14ac:dyDescent="0.3">
      <c r="A19" s="2"/>
      <c r="B19" s="2"/>
      <c r="C19" s="2"/>
      <c r="D19" s="2" t="s">
        <v>148</v>
      </c>
      <c r="E19" s="2"/>
      <c r="F19" s="5">
        <f>ROUND(SUM(F13:F18),5)</f>
        <v>30340.7</v>
      </c>
      <c r="G19" s="6"/>
      <c r="H19" s="5">
        <f>ROUND(SUM(H13:H18),5)</f>
        <v>60847.48</v>
      </c>
    </row>
    <row r="20" spans="1:8" x14ac:dyDescent="0.3">
      <c r="A20" s="2"/>
      <c r="B20" s="2"/>
      <c r="C20" s="2"/>
      <c r="D20" s="2" t="s">
        <v>149</v>
      </c>
      <c r="E20" s="2"/>
      <c r="F20" s="5"/>
      <c r="G20" s="6"/>
      <c r="H20" s="5"/>
    </row>
    <row r="21" spans="1:8" x14ac:dyDescent="0.3">
      <c r="A21" s="2"/>
      <c r="B21" s="2"/>
      <c r="C21" s="2"/>
      <c r="D21" s="2"/>
      <c r="E21" s="2" t="s">
        <v>150</v>
      </c>
      <c r="F21" s="5">
        <v>152078.76</v>
      </c>
      <c r="G21" s="6"/>
      <c r="H21" s="5">
        <v>103600.7</v>
      </c>
    </row>
    <row r="22" spans="1:8" ht="19.5" thickBot="1" x14ac:dyDescent="0.35">
      <c r="A22" s="2"/>
      <c r="B22" s="2"/>
      <c r="C22" s="2"/>
      <c r="D22" s="2"/>
      <c r="E22" s="2" t="s">
        <v>151</v>
      </c>
      <c r="F22" s="7">
        <v>0</v>
      </c>
      <c r="G22" s="6"/>
      <c r="H22" s="7">
        <v>25597.93</v>
      </c>
    </row>
    <row r="23" spans="1:8" x14ac:dyDescent="0.3">
      <c r="A23" s="2"/>
      <c r="B23" s="2"/>
      <c r="C23" s="2"/>
      <c r="D23" s="2" t="s">
        <v>152</v>
      </c>
      <c r="E23" s="2"/>
      <c r="F23" s="5">
        <f>ROUND(SUM(F20:F22),5)</f>
        <v>152078.76</v>
      </c>
      <c r="G23" s="6"/>
      <c r="H23" s="5">
        <f>ROUND(SUM(H20:H22),5)</f>
        <v>129198.63</v>
      </c>
    </row>
    <row r="24" spans="1:8" x14ac:dyDescent="0.3">
      <c r="A24" s="2"/>
      <c r="B24" s="2"/>
      <c r="C24" s="2"/>
      <c r="D24" s="2" t="s">
        <v>153</v>
      </c>
      <c r="E24" s="2"/>
      <c r="F24" s="5"/>
      <c r="G24" s="6"/>
      <c r="H24" s="5"/>
    </row>
    <row r="25" spans="1:8" ht="19.5" thickBot="1" x14ac:dyDescent="0.35">
      <c r="A25" s="2"/>
      <c r="B25" s="2"/>
      <c r="C25" s="2"/>
      <c r="D25" s="2"/>
      <c r="E25" s="2" t="s">
        <v>154</v>
      </c>
      <c r="F25" s="8">
        <v>16688.740000000002</v>
      </c>
      <c r="G25" s="6"/>
      <c r="H25" s="8">
        <v>14173.18</v>
      </c>
    </row>
    <row r="26" spans="1:8" ht="19.5" thickBot="1" x14ac:dyDescent="0.35">
      <c r="A26" s="2"/>
      <c r="B26" s="2"/>
      <c r="C26" s="2"/>
      <c r="D26" s="2" t="s">
        <v>155</v>
      </c>
      <c r="E26" s="2"/>
      <c r="F26" s="9">
        <f>ROUND(SUM(F24:F25),5)</f>
        <v>16688.740000000002</v>
      </c>
      <c r="G26" s="6"/>
      <c r="H26" s="9">
        <f>ROUND(SUM(H24:H25),5)</f>
        <v>14173.18</v>
      </c>
    </row>
    <row r="27" spans="1:8" ht="19.5" thickBot="1" x14ac:dyDescent="0.35">
      <c r="A27" s="2"/>
      <c r="B27" s="2"/>
      <c r="C27" s="2" t="s">
        <v>156</v>
      </c>
      <c r="D27" s="2"/>
      <c r="E27" s="2"/>
      <c r="F27" s="9">
        <f>ROUND(F8+F12+F19+F23+F26,5)</f>
        <v>235662.59</v>
      </c>
      <c r="G27" s="6"/>
      <c r="H27" s="9">
        <f>ROUND(H8+H12+H19+H23+H26,5)</f>
        <v>204219.29</v>
      </c>
    </row>
    <row r="28" spans="1:8" ht="19.5" thickBot="1" x14ac:dyDescent="0.35">
      <c r="A28" s="2"/>
      <c r="B28" s="2" t="s">
        <v>157</v>
      </c>
      <c r="C28" s="2"/>
      <c r="D28" s="2"/>
      <c r="E28" s="2"/>
      <c r="F28" s="9">
        <f>ROUND(F7+F27,5)</f>
        <v>235662.59</v>
      </c>
      <c r="G28" s="6"/>
      <c r="H28" s="9">
        <f>ROUND(H7+H27,5)</f>
        <v>204219.29</v>
      </c>
    </row>
    <row r="29" spans="1:8" s="12" customFormat="1" ht="12" thickBot="1" x14ac:dyDescent="0.25">
      <c r="A29" s="2" t="s">
        <v>158</v>
      </c>
      <c r="B29" s="2"/>
      <c r="C29" s="2"/>
      <c r="D29" s="2"/>
      <c r="E29" s="2"/>
      <c r="F29" s="11">
        <f>ROUND(F6+F28,5)</f>
        <v>235662.59</v>
      </c>
      <c r="G29" s="2"/>
      <c r="H29" s="11">
        <f>ROUND(H6+H28,5)</f>
        <v>204219.29</v>
      </c>
    </row>
    <row r="30" spans="1:8" ht="19.5" thickTop="1" x14ac:dyDescent="0.3">
      <c r="A30" s="2" t="s">
        <v>159</v>
      </c>
      <c r="B30" s="2"/>
      <c r="C30" s="2"/>
      <c r="D30" s="2"/>
      <c r="E30" s="2"/>
      <c r="F30" s="5"/>
      <c r="G30" s="6"/>
      <c r="H30" s="5"/>
    </row>
    <row r="31" spans="1:8" x14ac:dyDescent="0.3">
      <c r="A31" s="2"/>
      <c r="B31" s="2" t="s">
        <v>160</v>
      </c>
      <c r="C31" s="2"/>
      <c r="D31" s="2"/>
      <c r="E31" s="2"/>
      <c r="F31" s="5"/>
      <c r="G31" s="6"/>
      <c r="H31" s="5"/>
    </row>
    <row r="32" spans="1:8" x14ac:dyDescent="0.3">
      <c r="A32" s="2"/>
      <c r="B32" s="2"/>
      <c r="C32" s="2" t="s">
        <v>161</v>
      </c>
      <c r="D32" s="2"/>
      <c r="E32" s="2"/>
      <c r="F32" s="5"/>
      <c r="G32" s="6"/>
      <c r="H32" s="5"/>
    </row>
    <row r="33" spans="1:8" x14ac:dyDescent="0.3">
      <c r="A33" s="2"/>
      <c r="B33" s="2"/>
      <c r="C33" s="2"/>
      <c r="D33" s="2" t="s">
        <v>162</v>
      </c>
      <c r="E33" s="2"/>
      <c r="F33" s="5"/>
      <c r="G33" s="6"/>
      <c r="H33" s="5"/>
    </row>
    <row r="34" spans="1:8" x14ac:dyDescent="0.3">
      <c r="A34" s="2"/>
      <c r="B34" s="2"/>
      <c r="C34" s="2"/>
      <c r="D34" s="2"/>
      <c r="E34" s="2" t="s">
        <v>163</v>
      </c>
      <c r="F34" s="5">
        <v>615.96</v>
      </c>
      <c r="G34" s="6"/>
      <c r="H34" s="5">
        <v>0</v>
      </c>
    </row>
    <row r="35" spans="1:8" ht="19.5" thickBot="1" x14ac:dyDescent="0.35">
      <c r="A35" s="2"/>
      <c r="B35" s="2"/>
      <c r="C35" s="2"/>
      <c r="D35" s="2"/>
      <c r="E35" s="2" t="s">
        <v>164</v>
      </c>
      <c r="F35" s="8">
        <v>4251</v>
      </c>
      <c r="G35" s="6"/>
      <c r="H35" s="8">
        <v>4251</v>
      </c>
    </row>
    <row r="36" spans="1:8" ht="19.5" thickBot="1" x14ac:dyDescent="0.35">
      <c r="A36" s="2"/>
      <c r="B36" s="2"/>
      <c r="C36" s="2"/>
      <c r="D36" s="2" t="s">
        <v>165</v>
      </c>
      <c r="E36" s="2"/>
      <c r="F36" s="9">
        <f>ROUND(SUM(F33:F35),5)</f>
        <v>4866.96</v>
      </c>
      <c r="G36" s="6"/>
      <c r="H36" s="9">
        <f>ROUND(SUM(H33:H35),5)</f>
        <v>4251</v>
      </c>
    </row>
    <row r="37" spans="1:8" ht="19.5" thickBot="1" x14ac:dyDescent="0.35">
      <c r="A37" s="2"/>
      <c r="B37" s="2"/>
      <c r="C37" s="2" t="s">
        <v>166</v>
      </c>
      <c r="D37" s="2"/>
      <c r="E37" s="2"/>
      <c r="F37" s="10">
        <f>ROUND(F32+F36,5)</f>
        <v>4866.96</v>
      </c>
      <c r="G37" s="6"/>
      <c r="H37" s="10">
        <f>ROUND(H32+H36,5)</f>
        <v>4251</v>
      </c>
    </row>
    <row r="38" spans="1:8" x14ac:dyDescent="0.3">
      <c r="A38" s="2"/>
      <c r="B38" s="2" t="s">
        <v>167</v>
      </c>
      <c r="C38" s="2"/>
      <c r="D38" s="2"/>
      <c r="E38" s="2"/>
      <c r="F38" s="5">
        <f>ROUND(F31+F37,5)</f>
        <v>4866.96</v>
      </c>
      <c r="G38" s="6"/>
      <c r="H38" s="5">
        <f>ROUND(H31+H37,5)</f>
        <v>4251</v>
      </c>
    </row>
    <row r="39" spans="1:8" x14ac:dyDescent="0.3">
      <c r="A39" s="2"/>
      <c r="B39" s="2" t="s">
        <v>168</v>
      </c>
      <c r="C39" s="2"/>
      <c r="D39" s="2"/>
      <c r="E39" s="2"/>
      <c r="F39" s="5"/>
      <c r="G39" s="6"/>
      <c r="H39" s="5"/>
    </row>
    <row r="40" spans="1:8" x14ac:dyDescent="0.3">
      <c r="A40" s="2"/>
      <c r="B40" s="2"/>
      <c r="C40" s="2" t="s">
        <v>169</v>
      </c>
      <c r="D40" s="2"/>
      <c r="E40" s="2"/>
      <c r="F40" s="5">
        <v>159305.78</v>
      </c>
      <c r="G40" s="6"/>
      <c r="H40" s="5">
        <v>154063.79999999999</v>
      </c>
    </row>
    <row r="41" spans="1:8" x14ac:dyDescent="0.3">
      <c r="A41" s="2"/>
      <c r="B41" s="2"/>
      <c r="C41" s="2" t="s">
        <v>170</v>
      </c>
      <c r="D41" s="2"/>
      <c r="E41" s="2"/>
      <c r="F41" s="5">
        <v>14689.28</v>
      </c>
      <c r="G41" s="6"/>
      <c r="H41" s="5">
        <v>2283.88</v>
      </c>
    </row>
    <row r="42" spans="1:8" x14ac:dyDescent="0.3">
      <c r="A42" s="2"/>
      <c r="B42" s="2"/>
      <c r="C42" s="2" t="s">
        <v>171</v>
      </c>
      <c r="D42" s="2"/>
      <c r="E42" s="2"/>
      <c r="F42" s="5">
        <v>933.09</v>
      </c>
      <c r="G42" s="6"/>
      <c r="H42" s="5">
        <v>590.82000000000005</v>
      </c>
    </row>
    <row r="43" spans="1:8" x14ac:dyDescent="0.3">
      <c r="A43" s="2"/>
      <c r="B43" s="2"/>
      <c r="C43" s="2" t="s">
        <v>172</v>
      </c>
      <c r="D43" s="2"/>
      <c r="E43" s="2"/>
      <c r="F43" s="5">
        <v>12036.12</v>
      </c>
      <c r="G43" s="6"/>
      <c r="H43" s="5">
        <v>7470.79</v>
      </c>
    </row>
    <row r="44" spans="1:8" x14ac:dyDescent="0.3">
      <c r="A44" s="2"/>
      <c r="B44" s="2"/>
      <c r="C44" s="2" t="s">
        <v>173</v>
      </c>
      <c r="D44" s="2"/>
      <c r="E44" s="2"/>
      <c r="F44" s="5">
        <v>12288.37</v>
      </c>
      <c r="G44" s="6"/>
      <c r="H44" s="5">
        <v>6690.28</v>
      </c>
    </row>
    <row r="45" spans="1:8" x14ac:dyDescent="0.3">
      <c r="A45" s="2"/>
      <c r="B45" s="2"/>
      <c r="C45" s="2" t="s">
        <v>174</v>
      </c>
      <c r="D45" s="2"/>
      <c r="E45" s="2"/>
      <c r="F45" s="5"/>
      <c r="G45" s="6"/>
      <c r="H45" s="5"/>
    </row>
    <row r="46" spans="1:8" x14ac:dyDescent="0.3">
      <c r="A46" s="2"/>
      <c r="B46" s="2"/>
      <c r="C46" s="2"/>
      <c r="D46" s="2" t="s">
        <v>175</v>
      </c>
      <c r="E46" s="2"/>
      <c r="F46" s="5">
        <v>13262.82</v>
      </c>
      <c r="G46" s="6"/>
      <c r="H46" s="5">
        <v>13262.82</v>
      </c>
    </row>
    <row r="47" spans="1:8" ht="19.5" thickBot="1" x14ac:dyDescent="0.35">
      <c r="A47" s="2"/>
      <c r="B47" s="2"/>
      <c r="C47" s="2"/>
      <c r="D47" s="2" t="s">
        <v>176</v>
      </c>
      <c r="E47" s="2"/>
      <c r="F47" s="7">
        <v>3425.92</v>
      </c>
      <c r="G47" s="6"/>
      <c r="H47" s="7">
        <v>910.36</v>
      </c>
    </row>
    <row r="48" spans="1:8" x14ac:dyDescent="0.3">
      <c r="A48" s="2"/>
      <c r="B48" s="2"/>
      <c r="C48" s="2" t="s">
        <v>177</v>
      </c>
      <c r="D48" s="2"/>
      <c r="E48" s="2"/>
      <c r="F48" s="5">
        <f>ROUND(SUM(F45:F47),5)</f>
        <v>16688.740000000002</v>
      </c>
      <c r="G48" s="6"/>
      <c r="H48" s="5">
        <f>ROUND(SUM(H45:H47),5)</f>
        <v>14173.18</v>
      </c>
    </row>
    <row r="49" spans="1:8" ht="19.5" thickBot="1" x14ac:dyDescent="0.35">
      <c r="A49" s="2"/>
      <c r="B49" s="2"/>
      <c r="C49" s="2" t="s">
        <v>110</v>
      </c>
      <c r="D49" s="2"/>
      <c r="E49" s="2"/>
      <c r="F49" s="8">
        <v>14854.25</v>
      </c>
      <c r="G49" s="6"/>
      <c r="H49" s="8">
        <v>14695.54</v>
      </c>
    </row>
    <row r="50" spans="1:8" ht="19.5" thickBot="1" x14ac:dyDescent="0.35">
      <c r="A50" s="2"/>
      <c r="B50" s="2" t="s">
        <v>178</v>
      </c>
      <c r="C50" s="2"/>
      <c r="D50" s="2"/>
      <c r="E50" s="2"/>
      <c r="F50" s="9">
        <f>ROUND(SUM(F39:F44)+SUM(F48:F49),5)</f>
        <v>230795.63</v>
      </c>
      <c r="G50" s="6"/>
      <c r="H50" s="9">
        <f>ROUND(SUM(H39:H44)+SUM(H48:H49),5)</f>
        <v>199968.29</v>
      </c>
    </row>
    <row r="51" spans="1:8" s="12" customFormat="1" ht="12" thickBot="1" x14ac:dyDescent="0.25">
      <c r="A51" s="2" t="s">
        <v>179</v>
      </c>
      <c r="B51" s="2"/>
      <c r="C51" s="2"/>
      <c r="D51" s="2"/>
      <c r="E51" s="2"/>
      <c r="F51" s="11">
        <f>ROUND(F30+F38+F50,5)</f>
        <v>235662.59</v>
      </c>
      <c r="G51" s="2"/>
      <c r="H51" s="11">
        <f>ROUND(H30+H38+H50,5)</f>
        <v>204219.29</v>
      </c>
    </row>
    <row r="52" spans="1:8" ht="19.5" thickTop="1" x14ac:dyDescent="0.3"/>
  </sheetData>
  <pageMargins left="0.7" right="0.7" top="0.75" bottom="0.75" header="0.1" footer="0.3"/>
  <pageSetup orientation="portrait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819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57150</xdr:colOff>
                <xdr:row>0</xdr:row>
                <xdr:rowOff>228600</xdr:rowOff>
              </to>
            </anchor>
          </controlPr>
        </control>
      </mc:Choice>
      <mc:Fallback>
        <control shapeId="8194" r:id="rId4" name="HEADER"/>
      </mc:Fallback>
    </mc:AlternateContent>
    <mc:AlternateContent xmlns:mc="http://schemas.openxmlformats.org/markup-compatibility/2006">
      <mc:Choice Requires="x14">
        <control shapeId="819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57150</xdr:colOff>
                <xdr:row>0</xdr:row>
                <xdr:rowOff>228600</xdr:rowOff>
              </to>
            </anchor>
          </controlPr>
        </control>
      </mc:Choice>
      <mc:Fallback>
        <control shapeId="8193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110"/>
  <sheetViews>
    <sheetView workbookViewId="0">
      <pane xSplit="7" ySplit="5" topLeftCell="H6" activePane="bottomRight" state="frozenSplit"/>
      <selection pane="topRight" activeCell="H1" sqref="H1"/>
      <selection pane="bottomLeft" activeCell="A6" sqref="A6"/>
      <selection pane="bottomRight"/>
    </sheetView>
  </sheetViews>
  <sheetFormatPr defaultRowHeight="18.75" x14ac:dyDescent="0.3"/>
  <cols>
    <col min="1" max="6" width="3" style="23" customWidth="1"/>
    <col min="7" max="7" width="27.8984375" style="23" customWidth="1"/>
    <col min="8" max="8" width="7.09765625" style="24" bestFit="1" customWidth="1"/>
    <col min="9" max="9" width="2.19921875" style="24" customWidth="1"/>
    <col min="10" max="10" width="6.09765625" style="24" bestFit="1" customWidth="1"/>
    <col min="11" max="11" width="2.19921875" style="24" customWidth="1"/>
    <col min="12" max="12" width="8.3984375" style="24" bestFit="1" customWidth="1"/>
  </cols>
  <sheetData>
    <row r="1" spans="1:12" x14ac:dyDescent="0.3">
      <c r="A1" s="13" t="s">
        <v>0</v>
      </c>
      <c r="B1" s="14"/>
      <c r="C1" s="14"/>
      <c r="D1" s="14"/>
      <c r="E1" s="14"/>
      <c r="F1" s="14"/>
      <c r="G1" s="14"/>
      <c r="H1" s="1"/>
      <c r="I1" s="1"/>
      <c r="J1" s="1"/>
      <c r="K1" s="1"/>
      <c r="L1" s="17" t="s">
        <v>111</v>
      </c>
    </row>
    <row r="2" spans="1:12" x14ac:dyDescent="0.3">
      <c r="A2" s="15" t="s">
        <v>1</v>
      </c>
      <c r="B2" s="14"/>
      <c r="C2" s="14"/>
      <c r="D2" s="14"/>
      <c r="E2" s="14"/>
      <c r="F2" s="14"/>
      <c r="G2" s="14"/>
      <c r="H2" s="1"/>
      <c r="I2" s="1"/>
      <c r="J2" s="1"/>
      <c r="K2" s="1"/>
      <c r="L2" s="18">
        <v>43836</v>
      </c>
    </row>
    <row r="3" spans="1:12" x14ac:dyDescent="0.3">
      <c r="A3" s="16" t="s">
        <v>3</v>
      </c>
      <c r="B3" s="14"/>
      <c r="C3" s="14"/>
      <c r="D3" s="14"/>
      <c r="E3" s="14"/>
      <c r="F3" s="14"/>
      <c r="G3" s="14"/>
      <c r="H3" s="1"/>
      <c r="I3" s="1"/>
      <c r="J3" s="1"/>
      <c r="K3" s="1"/>
      <c r="L3" s="17" t="s">
        <v>2</v>
      </c>
    </row>
    <row r="4" spans="1:12" ht="19.5" thickBot="1" x14ac:dyDescent="0.35">
      <c r="A4" s="2"/>
      <c r="B4" s="2"/>
      <c r="C4" s="2"/>
      <c r="D4" s="2"/>
      <c r="E4" s="2"/>
      <c r="F4" s="2"/>
      <c r="G4" s="2"/>
      <c r="H4" s="4"/>
      <c r="I4" s="3"/>
      <c r="J4" s="4"/>
      <c r="K4" s="3"/>
      <c r="L4" s="4"/>
    </row>
    <row r="5" spans="1:12" s="22" customFormat="1" ht="20.25" thickTop="1" thickBot="1" x14ac:dyDescent="0.35">
      <c r="A5" s="19"/>
      <c r="B5" s="19"/>
      <c r="C5" s="19"/>
      <c r="D5" s="19"/>
      <c r="E5" s="19"/>
      <c r="F5" s="19"/>
      <c r="G5" s="19"/>
      <c r="H5" s="20" t="s">
        <v>4</v>
      </c>
      <c r="I5" s="21"/>
      <c r="J5" s="20" t="s">
        <v>5</v>
      </c>
      <c r="K5" s="21"/>
      <c r="L5" s="20" t="s">
        <v>6</v>
      </c>
    </row>
    <row r="6" spans="1:12" ht="19.5" thickTop="1" x14ac:dyDescent="0.3">
      <c r="A6" s="2"/>
      <c r="B6" s="2" t="s">
        <v>7</v>
      </c>
      <c r="C6" s="2"/>
      <c r="D6" s="2"/>
      <c r="E6" s="2"/>
      <c r="F6" s="2"/>
      <c r="G6" s="2"/>
      <c r="H6" s="5"/>
      <c r="I6" s="6"/>
      <c r="J6" s="5"/>
      <c r="K6" s="6"/>
      <c r="L6" s="5"/>
    </row>
    <row r="7" spans="1:12" x14ac:dyDescent="0.3">
      <c r="A7" s="2"/>
      <c r="B7" s="2"/>
      <c r="C7" s="2"/>
      <c r="D7" s="2" t="s">
        <v>8</v>
      </c>
      <c r="E7" s="2"/>
      <c r="F7" s="2"/>
      <c r="G7" s="2"/>
      <c r="H7" s="5"/>
      <c r="I7" s="6"/>
      <c r="J7" s="5"/>
      <c r="K7" s="6"/>
      <c r="L7" s="5"/>
    </row>
    <row r="8" spans="1:12" x14ac:dyDescent="0.3">
      <c r="A8" s="2"/>
      <c r="B8" s="2"/>
      <c r="C8" s="2"/>
      <c r="D8" s="2"/>
      <c r="E8" s="2" t="s">
        <v>9</v>
      </c>
      <c r="F8" s="2"/>
      <c r="G8" s="2"/>
      <c r="H8" s="5"/>
      <c r="I8" s="6"/>
      <c r="J8" s="5"/>
      <c r="K8" s="6"/>
      <c r="L8" s="5"/>
    </row>
    <row r="9" spans="1:12" x14ac:dyDescent="0.3">
      <c r="A9" s="2"/>
      <c r="B9" s="2"/>
      <c r="C9" s="2"/>
      <c r="D9" s="2"/>
      <c r="E9" s="2"/>
      <c r="F9" s="2" t="s">
        <v>10</v>
      </c>
      <c r="G9" s="2"/>
      <c r="H9" s="5">
        <v>15067.33</v>
      </c>
      <c r="I9" s="6"/>
      <c r="J9" s="5">
        <v>15000</v>
      </c>
      <c r="K9" s="6"/>
      <c r="L9" s="5">
        <f t="shared" ref="L9:L16" si="0">ROUND((H9-J9),5)</f>
        <v>67.33</v>
      </c>
    </row>
    <row r="10" spans="1:12" x14ac:dyDescent="0.3">
      <c r="A10" s="2"/>
      <c r="B10" s="2"/>
      <c r="C10" s="2"/>
      <c r="D10" s="2"/>
      <c r="E10" s="2"/>
      <c r="F10" s="2" t="s">
        <v>11</v>
      </c>
      <c r="G10" s="2"/>
      <c r="H10" s="5">
        <v>53482.62</v>
      </c>
      <c r="I10" s="6"/>
      <c r="J10" s="5">
        <v>55300</v>
      </c>
      <c r="K10" s="6"/>
      <c r="L10" s="5">
        <f t="shared" si="0"/>
        <v>-1817.38</v>
      </c>
    </row>
    <row r="11" spans="1:12" x14ac:dyDescent="0.3">
      <c r="A11" s="2"/>
      <c r="B11" s="2"/>
      <c r="C11" s="2"/>
      <c r="D11" s="2"/>
      <c r="E11" s="2"/>
      <c r="F11" s="2" t="s">
        <v>12</v>
      </c>
      <c r="G11" s="2"/>
      <c r="H11" s="5">
        <v>3749.97</v>
      </c>
      <c r="I11" s="6"/>
      <c r="J11" s="5">
        <v>10000</v>
      </c>
      <c r="K11" s="6"/>
      <c r="L11" s="5">
        <f t="shared" si="0"/>
        <v>-6250.03</v>
      </c>
    </row>
    <row r="12" spans="1:12" x14ac:dyDescent="0.3">
      <c r="A12" s="2"/>
      <c r="B12" s="2"/>
      <c r="C12" s="2"/>
      <c r="D12" s="2"/>
      <c r="E12" s="2"/>
      <c r="F12" s="2" t="s">
        <v>13</v>
      </c>
      <c r="G12" s="2"/>
      <c r="H12" s="5">
        <v>2607.98</v>
      </c>
      <c r="I12" s="6"/>
      <c r="J12" s="5">
        <v>0</v>
      </c>
      <c r="K12" s="6"/>
      <c r="L12" s="5">
        <f t="shared" si="0"/>
        <v>2607.98</v>
      </c>
    </row>
    <row r="13" spans="1:12" x14ac:dyDescent="0.3">
      <c r="A13" s="2"/>
      <c r="B13" s="2"/>
      <c r="C13" s="2"/>
      <c r="D13" s="2"/>
      <c r="E13" s="2"/>
      <c r="F13" s="2" t="s">
        <v>14</v>
      </c>
      <c r="G13" s="2"/>
      <c r="H13" s="5">
        <v>6000</v>
      </c>
      <c r="I13" s="6"/>
      <c r="J13" s="5">
        <v>3000</v>
      </c>
      <c r="K13" s="6"/>
      <c r="L13" s="5">
        <f t="shared" si="0"/>
        <v>3000</v>
      </c>
    </row>
    <row r="14" spans="1:12" x14ac:dyDescent="0.3">
      <c r="A14" s="2"/>
      <c r="B14" s="2"/>
      <c r="C14" s="2"/>
      <c r="D14" s="2"/>
      <c r="E14" s="2"/>
      <c r="F14" s="2" t="s">
        <v>15</v>
      </c>
      <c r="G14" s="2"/>
      <c r="H14" s="5">
        <v>10059.19</v>
      </c>
      <c r="I14" s="6"/>
      <c r="J14" s="5">
        <v>8700</v>
      </c>
      <c r="K14" s="6"/>
      <c r="L14" s="5">
        <f t="shared" si="0"/>
        <v>1359.19</v>
      </c>
    </row>
    <row r="15" spans="1:12" ht="19.5" thickBot="1" x14ac:dyDescent="0.35">
      <c r="A15" s="2"/>
      <c r="B15" s="2"/>
      <c r="C15" s="2"/>
      <c r="D15" s="2"/>
      <c r="E15" s="2"/>
      <c r="F15" s="2" t="s">
        <v>16</v>
      </c>
      <c r="G15" s="2"/>
      <c r="H15" s="7">
        <v>-5197.6000000000004</v>
      </c>
      <c r="I15" s="6"/>
      <c r="J15" s="7">
        <v>-3500</v>
      </c>
      <c r="K15" s="6"/>
      <c r="L15" s="7">
        <f t="shared" si="0"/>
        <v>-1697.6</v>
      </c>
    </row>
    <row r="16" spans="1:12" x14ac:dyDescent="0.3">
      <c r="A16" s="2"/>
      <c r="B16" s="2"/>
      <c r="C16" s="2"/>
      <c r="D16" s="2"/>
      <c r="E16" s="2" t="s">
        <v>17</v>
      </c>
      <c r="F16" s="2"/>
      <c r="G16" s="2"/>
      <c r="H16" s="5">
        <f>ROUND(SUM(H8:H15),5)</f>
        <v>85769.49</v>
      </c>
      <c r="I16" s="6"/>
      <c r="J16" s="5">
        <f>ROUND(SUM(J8:J15),5)</f>
        <v>88500</v>
      </c>
      <c r="K16" s="6"/>
      <c r="L16" s="5">
        <f t="shared" si="0"/>
        <v>-2730.51</v>
      </c>
    </row>
    <row r="17" spans="1:12" x14ac:dyDescent="0.3">
      <c r="A17" s="2"/>
      <c r="B17" s="2"/>
      <c r="C17" s="2"/>
      <c r="D17" s="2"/>
      <c r="E17" s="2" t="s">
        <v>18</v>
      </c>
      <c r="F17" s="2"/>
      <c r="G17" s="2"/>
      <c r="H17" s="5"/>
      <c r="I17" s="6"/>
      <c r="J17" s="5"/>
      <c r="K17" s="6"/>
      <c r="L17" s="5"/>
    </row>
    <row r="18" spans="1:12" x14ac:dyDescent="0.3">
      <c r="A18" s="2"/>
      <c r="B18" s="2"/>
      <c r="C18" s="2"/>
      <c r="D18" s="2"/>
      <c r="E18" s="2"/>
      <c r="F18" s="2" t="s">
        <v>19</v>
      </c>
      <c r="G18" s="2"/>
      <c r="H18" s="5">
        <v>288.45</v>
      </c>
      <c r="I18" s="6"/>
      <c r="J18" s="5">
        <v>0</v>
      </c>
      <c r="K18" s="6"/>
      <c r="L18" s="5">
        <f t="shared" ref="L18:L25" si="1">ROUND((H18-J18),5)</f>
        <v>288.45</v>
      </c>
    </row>
    <row r="19" spans="1:12" x14ac:dyDescent="0.3">
      <c r="A19" s="2"/>
      <c r="B19" s="2"/>
      <c r="C19" s="2"/>
      <c r="D19" s="2"/>
      <c r="E19" s="2"/>
      <c r="F19" s="2" t="s">
        <v>20</v>
      </c>
      <c r="G19" s="2"/>
      <c r="H19" s="5">
        <v>7651.77</v>
      </c>
      <c r="I19" s="6"/>
      <c r="J19" s="5">
        <v>0</v>
      </c>
      <c r="K19" s="6"/>
      <c r="L19" s="5">
        <f t="shared" si="1"/>
        <v>7651.77</v>
      </c>
    </row>
    <row r="20" spans="1:12" x14ac:dyDescent="0.3">
      <c r="A20" s="2"/>
      <c r="B20" s="2"/>
      <c r="C20" s="2"/>
      <c r="D20" s="2"/>
      <c r="E20" s="2"/>
      <c r="F20" s="2" t="s">
        <v>21</v>
      </c>
      <c r="G20" s="2"/>
      <c r="H20" s="5">
        <v>3</v>
      </c>
      <c r="I20" s="6"/>
      <c r="J20" s="5">
        <v>0</v>
      </c>
      <c r="K20" s="6"/>
      <c r="L20" s="5">
        <f t="shared" si="1"/>
        <v>3</v>
      </c>
    </row>
    <row r="21" spans="1:12" x14ac:dyDescent="0.3">
      <c r="A21" s="2"/>
      <c r="B21" s="2"/>
      <c r="C21" s="2"/>
      <c r="D21" s="2"/>
      <c r="E21" s="2"/>
      <c r="F21" s="2" t="s">
        <v>22</v>
      </c>
      <c r="G21" s="2"/>
      <c r="H21" s="5">
        <v>15828.57</v>
      </c>
      <c r="I21" s="6"/>
      <c r="J21" s="5">
        <v>0</v>
      </c>
      <c r="K21" s="6"/>
      <c r="L21" s="5">
        <f t="shared" si="1"/>
        <v>15828.57</v>
      </c>
    </row>
    <row r="22" spans="1:12" ht="19.5" thickBot="1" x14ac:dyDescent="0.35">
      <c r="A22" s="2"/>
      <c r="B22" s="2"/>
      <c r="C22" s="2"/>
      <c r="D22" s="2"/>
      <c r="E22" s="2"/>
      <c r="F22" s="2" t="s">
        <v>23</v>
      </c>
      <c r="G22" s="2"/>
      <c r="H22" s="8">
        <v>0</v>
      </c>
      <c r="I22" s="6"/>
      <c r="J22" s="8">
        <v>5500</v>
      </c>
      <c r="K22" s="6"/>
      <c r="L22" s="8">
        <f t="shared" si="1"/>
        <v>-5500</v>
      </c>
    </row>
    <row r="23" spans="1:12" ht="19.5" thickBot="1" x14ac:dyDescent="0.35">
      <c r="A23" s="2"/>
      <c r="B23" s="2"/>
      <c r="C23" s="2"/>
      <c r="D23" s="2"/>
      <c r="E23" s="2" t="s">
        <v>24</v>
      </c>
      <c r="F23" s="2"/>
      <c r="G23" s="2"/>
      <c r="H23" s="9">
        <f>ROUND(SUM(H17:H22),5)</f>
        <v>23771.79</v>
      </c>
      <c r="I23" s="6"/>
      <c r="J23" s="9">
        <f>ROUND(SUM(J17:J22),5)</f>
        <v>5500</v>
      </c>
      <c r="K23" s="6"/>
      <c r="L23" s="9">
        <f t="shared" si="1"/>
        <v>18271.79</v>
      </c>
    </row>
    <row r="24" spans="1:12" ht="19.5" thickBot="1" x14ac:dyDescent="0.35">
      <c r="A24" s="2"/>
      <c r="B24" s="2"/>
      <c r="C24" s="2"/>
      <c r="D24" s="2" t="s">
        <v>25</v>
      </c>
      <c r="E24" s="2"/>
      <c r="F24" s="2"/>
      <c r="G24" s="2"/>
      <c r="H24" s="10">
        <f>ROUND(H7+H16+H23,5)</f>
        <v>109541.28</v>
      </c>
      <c r="I24" s="6"/>
      <c r="J24" s="10">
        <f>ROUND(J7+J16+J23,5)</f>
        <v>94000</v>
      </c>
      <c r="K24" s="6"/>
      <c r="L24" s="10">
        <f t="shared" si="1"/>
        <v>15541.28</v>
      </c>
    </row>
    <row r="25" spans="1:12" x14ac:dyDescent="0.3">
      <c r="A25" s="2"/>
      <c r="B25" s="2"/>
      <c r="C25" s="2" t="s">
        <v>26</v>
      </c>
      <c r="D25" s="2"/>
      <c r="E25" s="2"/>
      <c r="F25" s="2"/>
      <c r="G25" s="2"/>
      <c r="H25" s="5">
        <f>H24</f>
        <v>109541.28</v>
      </c>
      <c r="I25" s="6"/>
      <c r="J25" s="5">
        <f>J24</f>
        <v>94000</v>
      </c>
      <c r="K25" s="6"/>
      <c r="L25" s="5">
        <f t="shared" si="1"/>
        <v>15541.28</v>
      </c>
    </row>
    <row r="26" spans="1:12" x14ac:dyDescent="0.3">
      <c r="A26" s="2"/>
      <c r="B26" s="2"/>
      <c r="C26" s="2"/>
      <c r="D26" s="2" t="s">
        <v>27</v>
      </c>
      <c r="E26" s="2"/>
      <c r="F26" s="2"/>
      <c r="G26" s="2"/>
      <c r="H26" s="5"/>
      <c r="I26" s="6"/>
      <c r="J26" s="5"/>
      <c r="K26" s="6"/>
      <c r="L26" s="5"/>
    </row>
    <row r="27" spans="1:12" x14ac:dyDescent="0.3">
      <c r="A27" s="2"/>
      <c r="B27" s="2"/>
      <c r="C27" s="2"/>
      <c r="D27" s="2"/>
      <c r="E27" s="2" t="s">
        <v>28</v>
      </c>
      <c r="F27" s="2"/>
      <c r="G27" s="2"/>
      <c r="H27" s="5">
        <v>1020.91</v>
      </c>
      <c r="I27" s="6"/>
      <c r="J27" s="5">
        <v>300</v>
      </c>
      <c r="K27" s="6"/>
      <c r="L27" s="5">
        <f>ROUND((H27-J27),5)</f>
        <v>720.91</v>
      </c>
    </row>
    <row r="28" spans="1:12" x14ac:dyDescent="0.3">
      <c r="A28" s="2"/>
      <c r="B28" s="2"/>
      <c r="C28" s="2"/>
      <c r="D28" s="2"/>
      <c r="E28" s="2" t="s">
        <v>29</v>
      </c>
      <c r="F28" s="2"/>
      <c r="G28" s="2"/>
      <c r="H28" s="5"/>
      <c r="I28" s="6"/>
      <c r="J28" s="5"/>
      <c r="K28" s="6"/>
      <c r="L28" s="5"/>
    </row>
    <row r="29" spans="1:12" x14ac:dyDescent="0.3">
      <c r="A29" s="2"/>
      <c r="B29" s="2"/>
      <c r="C29" s="2"/>
      <c r="D29" s="2"/>
      <c r="E29" s="2"/>
      <c r="F29" s="2" t="s">
        <v>30</v>
      </c>
      <c r="G29" s="2"/>
      <c r="H29" s="5"/>
      <c r="I29" s="6"/>
      <c r="J29" s="5"/>
      <c r="K29" s="6"/>
      <c r="L29" s="5"/>
    </row>
    <row r="30" spans="1:12" x14ac:dyDescent="0.3">
      <c r="A30" s="2"/>
      <c r="B30" s="2"/>
      <c r="C30" s="2"/>
      <c r="D30" s="2"/>
      <c r="E30" s="2"/>
      <c r="F30" s="2"/>
      <c r="G30" s="2" t="s">
        <v>31</v>
      </c>
      <c r="H30" s="5">
        <v>8916</v>
      </c>
      <c r="I30" s="6"/>
      <c r="J30" s="5">
        <v>8950</v>
      </c>
      <c r="K30" s="6"/>
      <c r="L30" s="5">
        <f>ROUND((H30-J30),5)</f>
        <v>-34</v>
      </c>
    </row>
    <row r="31" spans="1:12" ht="19.5" thickBot="1" x14ac:dyDescent="0.35">
      <c r="A31" s="2"/>
      <c r="B31" s="2"/>
      <c r="C31" s="2"/>
      <c r="D31" s="2"/>
      <c r="E31" s="2"/>
      <c r="F31" s="2"/>
      <c r="G31" s="2" t="s">
        <v>32</v>
      </c>
      <c r="H31" s="7">
        <v>150</v>
      </c>
      <c r="I31" s="6"/>
      <c r="J31" s="7">
        <v>150</v>
      </c>
      <c r="K31" s="6"/>
      <c r="L31" s="7">
        <f>ROUND((H31-J31),5)</f>
        <v>0</v>
      </c>
    </row>
    <row r="32" spans="1:12" x14ac:dyDescent="0.3">
      <c r="A32" s="2"/>
      <c r="B32" s="2"/>
      <c r="C32" s="2"/>
      <c r="D32" s="2"/>
      <c r="E32" s="2"/>
      <c r="F32" s="2" t="s">
        <v>33</v>
      </c>
      <c r="G32" s="2"/>
      <c r="H32" s="5">
        <f>ROUND(SUM(H29:H31),5)</f>
        <v>9066</v>
      </c>
      <c r="I32" s="6"/>
      <c r="J32" s="5">
        <f>ROUND(SUM(J29:J31),5)</f>
        <v>9100</v>
      </c>
      <c r="K32" s="6"/>
      <c r="L32" s="5">
        <f>ROUND((H32-J32),5)</f>
        <v>-34</v>
      </c>
    </row>
    <row r="33" spans="1:12" x14ac:dyDescent="0.3">
      <c r="A33" s="2"/>
      <c r="B33" s="2"/>
      <c r="C33" s="2"/>
      <c r="D33" s="2"/>
      <c r="E33" s="2"/>
      <c r="F33" s="2" t="s">
        <v>34</v>
      </c>
      <c r="G33" s="2"/>
      <c r="H33" s="5">
        <v>1309.46</v>
      </c>
      <c r="I33" s="6"/>
      <c r="J33" s="5">
        <v>1800</v>
      </c>
      <c r="K33" s="6"/>
      <c r="L33" s="5">
        <f>ROUND((H33-J33),5)</f>
        <v>-490.54</v>
      </c>
    </row>
    <row r="34" spans="1:12" x14ac:dyDescent="0.3">
      <c r="A34" s="2"/>
      <c r="B34" s="2"/>
      <c r="C34" s="2"/>
      <c r="D34" s="2"/>
      <c r="E34" s="2"/>
      <c r="F34" s="2" t="s">
        <v>35</v>
      </c>
      <c r="G34" s="2"/>
      <c r="H34" s="5"/>
      <c r="I34" s="6"/>
      <c r="J34" s="5"/>
      <c r="K34" s="6"/>
      <c r="L34" s="5"/>
    </row>
    <row r="35" spans="1:12" x14ac:dyDescent="0.3">
      <c r="A35" s="2"/>
      <c r="B35" s="2"/>
      <c r="C35" s="2"/>
      <c r="D35" s="2"/>
      <c r="E35" s="2"/>
      <c r="F35" s="2"/>
      <c r="G35" s="2" t="s">
        <v>36</v>
      </c>
      <c r="H35" s="5">
        <v>19.59</v>
      </c>
      <c r="I35" s="6"/>
      <c r="J35" s="5">
        <v>50</v>
      </c>
      <c r="K35" s="6"/>
      <c r="L35" s="5">
        <f t="shared" ref="L35:L40" si="2">ROUND((H35-J35),5)</f>
        <v>-30.41</v>
      </c>
    </row>
    <row r="36" spans="1:12" ht="19.5" thickBot="1" x14ac:dyDescent="0.35">
      <c r="A36" s="2"/>
      <c r="B36" s="2"/>
      <c r="C36" s="2"/>
      <c r="D36" s="2"/>
      <c r="E36" s="2"/>
      <c r="F36" s="2"/>
      <c r="G36" s="2" t="s">
        <v>37</v>
      </c>
      <c r="H36" s="7">
        <v>327</v>
      </c>
      <c r="I36" s="6"/>
      <c r="J36" s="7">
        <v>3700</v>
      </c>
      <c r="K36" s="6"/>
      <c r="L36" s="7">
        <f t="shared" si="2"/>
        <v>-3373</v>
      </c>
    </row>
    <row r="37" spans="1:12" x14ac:dyDescent="0.3">
      <c r="A37" s="2"/>
      <c r="B37" s="2"/>
      <c r="C37" s="2"/>
      <c r="D37" s="2"/>
      <c r="E37" s="2"/>
      <c r="F37" s="2" t="s">
        <v>38</v>
      </c>
      <c r="G37" s="2"/>
      <c r="H37" s="5">
        <f>ROUND(SUM(H34:H36),5)</f>
        <v>346.59</v>
      </c>
      <c r="I37" s="6"/>
      <c r="J37" s="5">
        <f>ROUND(SUM(J34:J36),5)</f>
        <v>3750</v>
      </c>
      <c r="K37" s="6"/>
      <c r="L37" s="5">
        <f t="shared" si="2"/>
        <v>-3403.41</v>
      </c>
    </row>
    <row r="38" spans="1:12" x14ac:dyDescent="0.3">
      <c r="A38" s="2"/>
      <c r="B38" s="2"/>
      <c r="C38" s="2"/>
      <c r="D38" s="2"/>
      <c r="E38" s="2"/>
      <c r="F38" s="2" t="s">
        <v>39</v>
      </c>
      <c r="G38" s="2"/>
      <c r="H38" s="5">
        <v>2500</v>
      </c>
      <c r="I38" s="6"/>
      <c r="J38" s="5">
        <v>0</v>
      </c>
      <c r="K38" s="6"/>
      <c r="L38" s="5">
        <f t="shared" si="2"/>
        <v>2500</v>
      </c>
    </row>
    <row r="39" spans="1:12" x14ac:dyDescent="0.3">
      <c r="A39" s="2"/>
      <c r="B39" s="2"/>
      <c r="C39" s="2"/>
      <c r="D39" s="2"/>
      <c r="E39" s="2"/>
      <c r="F39" s="2" t="s">
        <v>40</v>
      </c>
      <c r="G39" s="2"/>
      <c r="H39" s="5">
        <v>1090</v>
      </c>
      <c r="I39" s="6"/>
      <c r="J39" s="5">
        <v>1000</v>
      </c>
      <c r="K39" s="6"/>
      <c r="L39" s="5">
        <f t="shared" si="2"/>
        <v>90</v>
      </c>
    </row>
    <row r="40" spans="1:12" x14ac:dyDescent="0.3">
      <c r="A40" s="2"/>
      <c r="B40" s="2"/>
      <c r="C40" s="2"/>
      <c r="D40" s="2"/>
      <c r="E40" s="2"/>
      <c r="F40" s="2" t="s">
        <v>41</v>
      </c>
      <c r="G40" s="2"/>
      <c r="H40" s="5">
        <v>254</v>
      </c>
      <c r="I40" s="6"/>
      <c r="J40" s="5">
        <v>250</v>
      </c>
      <c r="K40" s="6"/>
      <c r="L40" s="5">
        <f t="shared" si="2"/>
        <v>4</v>
      </c>
    </row>
    <row r="41" spans="1:12" x14ac:dyDescent="0.3">
      <c r="A41" s="2"/>
      <c r="B41" s="2"/>
      <c r="C41" s="2"/>
      <c r="D41" s="2"/>
      <c r="E41" s="2"/>
      <c r="F41" s="2" t="s">
        <v>42</v>
      </c>
      <c r="G41" s="2"/>
      <c r="H41" s="5"/>
      <c r="I41" s="6"/>
      <c r="J41" s="5"/>
      <c r="K41" s="6"/>
      <c r="L41" s="5"/>
    </row>
    <row r="42" spans="1:12" x14ac:dyDescent="0.3">
      <c r="A42" s="2"/>
      <c r="B42" s="2"/>
      <c r="C42" s="2"/>
      <c r="D42" s="2"/>
      <c r="E42" s="2"/>
      <c r="F42" s="2"/>
      <c r="G42" s="2" t="s">
        <v>43</v>
      </c>
      <c r="H42" s="5">
        <v>1030</v>
      </c>
      <c r="I42" s="6"/>
      <c r="J42" s="5">
        <v>1100</v>
      </c>
      <c r="K42" s="6"/>
      <c r="L42" s="5">
        <f>ROUND((H42-J42),5)</f>
        <v>-70</v>
      </c>
    </row>
    <row r="43" spans="1:12" x14ac:dyDescent="0.3">
      <c r="A43" s="2"/>
      <c r="B43" s="2"/>
      <c r="C43" s="2"/>
      <c r="D43" s="2"/>
      <c r="E43" s="2"/>
      <c r="F43" s="2"/>
      <c r="G43" s="2" t="s">
        <v>44</v>
      </c>
      <c r="H43" s="5">
        <v>786</v>
      </c>
      <c r="I43" s="6"/>
      <c r="J43" s="5">
        <v>250</v>
      </c>
      <c r="K43" s="6"/>
      <c r="L43" s="5">
        <f>ROUND((H43-J43),5)</f>
        <v>536</v>
      </c>
    </row>
    <row r="44" spans="1:12" ht="19.5" thickBot="1" x14ac:dyDescent="0.35">
      <c r="A44" s="2"/>
      <c r="B44" s="2"/>
      <c r="C44" s="2"/>
      <c r="D44" s="2"/>
      <c r="E44" s="2"/>
      <c r="F44" s="2"/>
      <c r="G44" s="2" t="s">
        <v>45</v>
      </c>
      <c r="H44" s="7">
        <v>0</v>
      </c>
      <c r="I44" s="6"/>
      <c r="J44" s="7">
        <v>500</v>
      </c>
      <c r="K44" s="6"/>
      <c r="L44" s="7">
        <f>ROUND((H44-J44),5)</f>
        <v>-500</v>
      </c>
    </row>
    <row r="45" spans="1:12" x14ac:dyDescent="0.3">
      <c r="A45" s="2"/>
      <c r="B45" s="2"/>
      <c r="C45" s="2"/>
      <c r="D45" s="2"/>
      <c r="E45" s="2"/>
      <c r="F45" s="2" t="s">
        <v>46</v>
      </c>
      <c r="G45" s="2"/>
      <c r="H45" s="5">
        <f>ROUND(SUM(H41:H44),5)</f>
        <v>1816</v>
      </c>
      <c r="I45" s="6"/>
      <c r="J45" s="5">
        <f>ROUND(SUM(J41:J44),5)</f>
        <v>1850</v>
      </c>
      <c r="K45" s="6"/>
      <c r="L45" s="5">
        <f>ROUND((H45-J45),5)</f>
        <v>-34</v>
      </c>
    </row>
    <row r="46" spans="1:12" x14ac:dyDescent="0.3">
      <c r="A46" s="2"/>
      <c r="B46" s="2"/>
      <c r="C46" s="2"/>
      <c r="D46" s="2"/>
      <c r="E46" s="2"/>
      <c r="F46" s="2" t="s">
        <v>47</v>
      </c>
      <c r="G46" s="2"/>
      <c r="H46" s="5">
        <v>0</v>
      </c>
      <c r="I46" s="6"/>
      <c r="J46" s="5">
        <v>650</v>
      </c>
      <c r="K46" s="6"/>
      <c r="L46" s="5">
        <f>ROUND((H46-J46),5)</f>
        <v>-650</v>
      </c>
    </row>
    <row r="47" spans="1:12" x14ac:dyDescent="0.3">
      <c r="A47" s="2"/>
      <c r="B47" s="2"/>
      <c r="C47" s="2"/>
      <c r="D47" s="2"/>
      <c r="E47" s="2"/>
      <c r="F47" s="2" t="s">
        <v>48</v>
      </c>
      <c r="G47" s="2"/>
      <c r="H47" s="5"/>
      <c r="I47" s="6"/>
      <c r="J47" s="5"/>
      <c r="K47" s="6"/>
      <c r="L47" s="5"/>
    </row>
    <row r="48" spans="1:12" x14ac:dyDescent="0.3">
      <c r="A48" s="2"/>
      <c r="B48" s="2"/>
      <c r="C48" s="2"/>
      <c r="D48" s="2"/>
      <c r="E48" s="2"/>
      <c r="F48" s="2"/>
      <c r="G48" s="2" t="s">
        <v>49</v>
      </c>
      <c r="H48" s="5">
        <v>132.52000000000001</v>
      </c>
      <c r="I48" s="6"/>
      <c r="J48" s="5">
        <v>0</v>
      </c>
      <c r="K48" s="6"/>
      <c r="L48" s="5">
        <f t="shared" ref="L48:L58" si="3">ROUND((H48-J48),5)</f>
        <v>132.52000000000001</v>
      </c>
    </row>
    <row r="49" spans="1:12" ht="19.5" thickBot="1" x14ac:dyDescent="0.35">
      <c r="A49" s="2"/>
      <c r="B49" s="2"/>
      <c r="C49" s="2"/>
      <c r="D49" s="2"/>
      <c r="E49" s="2"/>
      <c r="F49" s="2"/>
      <c r="G49" s="2" t="s">
        <v>50</v>
      </c>
      <c r="H49" s="7">
        <v>531</v>
      </c>
      <c r="I49" s="6"/>
      <c r="J49" s="7">
        <v>200</v>
      </c>
      <c r="K49" s="6"/>
      <c r="L49" s="7">
        <f t="shared" si="3"/>
        <v>331</v>
      </c>
    </row>
    <row r="50" spans="1:12" x14ac:dyDescent="0.3">
      <c r="A50" s="2"/>
      <c r="B50" s="2"/>
      <c r="C50" s="2"/>
      <c r="D50" s="2"/>
      <c r="E50" s="2"/>
      <c r="F50" s="2" t="s">
        <v>51</v>
      </c>
      <c r="G50" s="2"/>
      <c r="H50" s="5">
        <f>ROUND(SUM(H47:H49),5)</f>
        <v>663.52</v>
      </c>
      <c r="I50" s="6"/>
      <c r="J50" s="5">
        <f>ROUND(SUM(J47:J49),5)</f>
        <v>200</v>
      </c>
      <c r="K50" s="6"/>
      <c r="L50" s="5">
        <f t="shared" si="3"/>
        <v>463.52</v>
      </c>
    </row>
    <row r="51" spans="1:12" x14ac:dyDescent="0.3">
      <c r="A51" s="2"/>
      <c r="B51" s="2"/>
      <c r="C51" s="2"/>
      <c r="D51" s="2"/>
      <c r="E51" s="2"/>
      <c r="F51" s="2" t="s">
        <v>52</v>
      </c>
      <c r="G51" s="2"/>
      <c r="H51" s="5">
        <v>1557.81</v>
      </c>
      <c r="I51" s="6"/>
      <c r="J51" s="5">
        <v>1500</v>
      </c>
      <c r="K51" s="6"/>
      <c r="L51" s="5">
        <f t="shared" si="3"/>
        <v>57.81</v>
      </c>
    </row>
    <row r="52" spans="1:12" x14ac:dyDescent="0.3">
      <c r="A52" s="2"/>
      <c r="B52" s="2"/>
      <c r="C52" s="2"/>
      <c r="D52" s="2"/>
      <c r="E52" s="2"/>
      <c r="F52" s="2" t="s">
        <v>53</v>
      </c>
      <c r="G52" s="2"/>
      <c r="H52" s="5">
        <v>202.8</v>
      </c>
      <c r="I52" s="6"/>
      <c r="J52" s="5">
        <v>400</v>
      </c>
      <c r="K52" s="6"/>
      <c r="L52" s="5">
        <f t="shared" si="3"/>
        <v>-197.2</v>
      </c>
    </row>
    <row r="53" spans="1:12" x14ac:dyDescent="0.3">
      <c r="A53" s="2"/>
      <c r="B53" s="2"/>
      <c r="C53" s="2"/>
      <c r="D53" s="2"/>
      <c r="E53" s="2"/>
      <c r="F53" s="2" t="s">
        <v>54</v>
      </c>
      <c r="G53" s="2"/>
      <c r="H53" s="5">
        <v>180</v>
      </c>
      <c r="I53" s="6"/>
      <c r="J53" s="5">
        <v>300</v>
      </c>
      <c r="K53" s="6"/>
      <c r="L53" s="5">
        <f t="shared" si="3"/>
        <v>-120</v>
      </c>
    </row>
    <row r="54" spans="1:12" x14ac:dyDescent="0.3">
      <c r="A54" s="2"/>
      <c r="B54" s="2"/>
      <c r="C54" s="2"/>
      <c r="D54" s="2"/>
      <c r="E54" s="2"/>
      <c r="F54" s="2" t="s">
        <v>55</v>
      </c>
      <c r="G54" s="2"/>
      <c r="H54" s="5">
        <v>0</v>
      </c>
      <c r="I54" s="6"/>
      <c r="J54" s="5">
        <v>50</v>
      </c>
      <c r="K54" s="6"/>
      <c r="L54" s="5">
        <f t="shared" si="3"/>
        <v>-50</v>
      </c>
    </row>
    <row r="55" spans="1:12" x14ac:dyDescent="0.3">
      <c r="A55" s="2"/>
      <c r="B55" s="2"/>
      <c r="C55" s="2"/>
      <c r="D55" s="2"/>
      <c r="E55" s="2"/>
      <c r="F55" s="2" t="s">
        <v>56</v>
      </c>
      <c r="G55" s="2"/>
      <c r="H55" s="5">
        <v>132.52000000000001</v>
      </c>
      <c r="I55" s="6"/>
      <c r="J55" s="5">
        <v>350</v>
      </c>
      <c r="K55" s="6"/>
      <c r="L55" s="5">
        <f t="shared" si="3"/>
        <v>-217.48</v>
      </c>
    </row>
    <row r="56" spans="1:12" x14ac:dyDescent="0.3">
      <c r="A56" s="2"/>
      <c r="B56" s="2"/>
      <c r="C56" s="2"/>
      <c r="D56" s="2"/>
      <c r="E56" s="2"/>
      <c r="F56" s="2" t="s">
        <v>57</v>
      </c>
      <c r="G56" s="2"/>
      <c r="H56" s="5">
        <v>562.49</v>
      </c>
      <c r="I56" s="6"/>
      <c r="J56" s="5">
        <v>2300</v>
      </c>
      <c r="K56" s="6"/>
      <c r="L56" s="5">
        <f t="shared" si="3"/>
        <v>-1737.51</v>
      </c>
    </row>
    <row r="57" spans="1:12" x14ac:dyDescent="0.3">
      <c r="A57" s="2"/>
      <c r="B57" s="2"/>
      <c r="C57" s="2"/>
      <c r="D57" s="2"/>
      <c r="E57" s="2"/>
      <c r="F57" s="2" t="s">
        <v>58</v>
      </c>
      <c r="G57" s="2"/>
      <c r="H57" s="5">
        <v>2277.16</v>
      </c>
      <c r="I57" s="6"/>
      <c r="J57" s="5">
        <v>0</v>
      </c>
      <c r="K57" s="6"/>
      <c r="L57" s="5">
        <f t="shared" si="3"/>
        <v>2277.16</v>
      </c>
    </row>
    <row r="58" spans="1:12" x14ac:dyDescent="0.3">
      <c r="A58" s="2"/>
      <c r="B58" s="2"/>
      <c r="C58" s="2"/>
      <c r="D58" s="2"/>
      <c r="E58" s="2"/>
      <c r="F58" s="2" t="s">
        <v>59</v>
      </c>
      <c r="G58" s="2"/>
      <c r="H58" s="5">
        <v>713.74</v>
      </c>
      <c r="I58" s="6"/>
      <c r="J58" s="5">
        <v>1000</v>
      </c>
      <c r="K58" s="6"/>
      <c r="L58" s="5">
        <f t="shared" si="3"/>
        <v>-286.26</v>
      </c>
    </row>
    <row r="59" spans="1:12" x14ac:dyDescent="0.3">
      <c r="A59" s="2"/>
      <c r="B59" s="2"/>
      <c r="C59" s="2"/>
      <c r="D59" s="2"/>
      <c r="E59" s="2"/>
      <c r="F59" s="2" t="s">
        <v>60</v>
      </c>
      <c r="G59" s="2"/>
      <c r="H59" s="5"/>
      <c r="I59" s="6"/>
      <c r="J59" s="5"/>
      <c r="K59" s="6"/>
      <c r="L59" s="5"/>
    </row>
    <row r="60" spans="1:12" x14ac:dyDescent="0.3">
      <c r="A60" s="2"/>
      <c r="B60" s="2"/>
      <c r="C60" s="2"/>
      <c r="D60" s="2"/>
      <c r="E60" s="2"/>
      <c r="F60" s="2"/>
      <c r="G60" s="2" t="s">
        <v>61</v>
      </c>
      <c r="H60" s="5">
        <v>3500</v>
      </c>
      <c r="I60" s="6"/>
      <c r="J60" s="5">
        <v>4000</v>
      </c>
      <c r="K60" s="6"/>
      <c r="L60" s="5">
        <f>ROUND((H60-J60),5)</f>
        <v>-500</v>
      </c>
    </row>
    <row r="61" spans="1:12" ht="19.5" thickBot="1" x14ac:dyDescent="0.35">
      <c r="A61" s="2"/>
      <c r="B61" s="2"/>
      <c r="C61" s="2"/>
      <c r="D61" s="2"/>
      <c r="E61" s="2"/>
      <c r="F61" s="2"/>
      <c r="G61" s="2" t="s">
        <v>62</v>
      </c>
      <c r="H61" s="8">
        <v>0</v>
      </c>
      <c r="I61" s="6"/>
      <c r="J61" s="8">
        <v>500</v>
      </c>
      <c r="K61" s="6"/>
      <c r="L61" s="8">
        <f>ROUND((H61-J61),5)</f>
        <v>-500</v>
      </c>
    </row>
    <row r="62" spans="1:12" ht="19.5" thickBot="1" x14ac:dyDescent="0.35">
      <c r="A62" s="2"/>
      <c r="B62" s="2"/>
      <c r="C62" s="2"/>
      <c r="D62" s="2"/>
      <c r="E62" s="2"/>
      <c r="F62" s="2" t="s">
        <v>63</v>
      </c>
      <c r="G62" s="2"/>
      <c r="H62" s="10">
        <f>ROUND(SUM(H59:H61),5)</f>
        <v>3500</v>
      </c>
      <c r="I62" s="6"/>
      <c r="J62" s="10">
        <f>ROUND(SUM(J59:J61),5)</f>
        <v>4500</v>
      </c>
      <c r="K62" s="6"/>
      <c r="L62" s="10">
        <f>ROUND((H62-J62),5)</f>
        <v>-1000</v>
      </c>
    </row>
    <row r="63" spans="1:12" x14ac:dyDescent="0.3">
      <c r="A63" s="2"/>
      <c r="B63" s="2"/>
      <c r="C63" s="2"/>
      <c r="D63" s="2"/>
      <c r="E63" s="2" t="s">
        <v>64</v>
      </c>
      <c r="F63" s="2"/>
      <c r="G63" s="2"/>
      <c r="H63" s="5">
        <f>ROUND(H28+SUM(H32:H33)+SUM(H37:H40)+SUM(H45:H46)+SUM(H50:H58)+H62,5)</f>
        <v>26172.09</v>
      </c>
      <c r="I63" s="6"/>
      <c r="J63" s="5">
        <f>ROUND(J28+SUM(J32:J33)+SUM(J37:J40)+SUM(J45:J46)+SUM(J50:J58)+J62,5)</f>
        <v>29000</v>
      </c>
      <c r="K63" s="6"/>
      <c r="L63" s="5">
        <f>ROUND((H63-J63),5)</f>
        <v>-2827.91</v>
      </c>
    </row>
    <row r="64" spans="1:12" x14ac:dyDescent="0.3">
      <c r="A64" s="2"/>
      <c r="B64" s="2"/>
      <c r="C64" s="2"/>
      <c r="D64" s="2"/>
      <c r="E64" s="2" t="s">
        <v>65</v>
      </c>
      <c r="F64" s="2"/>
      <c r="G64" s="2"/>
      <c r="H64" s="5"/>
      <c r="I64" s="6"/>
      <c r="J64" s="5"/>
      <c r="K64" s="6"/>
      <c r="L64" s="5"/>
    </row>
    <row r="65" spans="1:12" ht="19.5" thickBot="1" x14ac:dyDescent="0.35">
      <c r="A65" s="2"/>
      <c r="B65" s="2"/>
      <c r="C65" s="2"/>
      <c r="D65" s="2"/>
      <c r="E65" s="2"/>
      <c r="F65" s="2" t="s">
        <v>66</v>
      </c>
      <c r="G65" s="2"/>
      <c r="H65" s="7">
        <v>0</v>
      </c>
      <c r="I65" s="6"/>
      <c r="J65" s="7">
        <v>2750</v>
      </c>
      <c r="K65" s="6"/>
      <c r="L65" s="7">
        <f>ROUND((H65-J65),5)</f>
        <v>-2750</v>
      </c>
    </row>
    <row r="66" spans="1:12" x14ac:dyDescent="0.3">
      <c r="A66" s="2"/>
      <c r="B66" s="2"/>
      <c r="C66" s="2"/>
      <c r="D66" s="2"/>
      <c r="E66" s="2" t="s">
        <v>67</v>
      </c>
      <c r="F66" s="2"/>
      <c r="G66" s="2"/>
      <c r="H66" s="5">
        <f>ROUND(SUM(H64:H65),5)</f>
        <v>0</v>
      </c>
      <c r="I66" s="6"/>
      <c r="J66" s="5">
        <f>ROUND(SUM(J64:J65),5)</f>
        <v>2750</v>
      </c>
      <c r="K66" s="6"/>
      <c r="L66" s="5">
        <f>ROUND((H66-J66),5)</f>
        <v>-2750</v>
      </c>
    </row>
    <row r="67" spans="1:12" x14ac:dyDescent="0.3">
      <c r="A67" s="2"/>
      <c r="B67" s="2"/>
      <c r="C67" s="2"/>
      <c r="D67" s="2"/>
      <c r="E67" s="2" t="s">
        <v>68</v>
      </c>
      <c r="F67" s="2"/>
      <c r="G67" s="2"/>
      <c r="H67" s="5"/>
      <c r="I67" s="6"/>
      <c r="J67" s="5"/>
      <c r="K67" s="6"/>
      <c r="L67" s="5"/>
    </row>
    <row r="68" spans="1:12" x14ac:dyDescent="0.3">
      <c r="A68" s="2"/>
      <c r="B68" s="2"/>
      <c r="C68" s="2"/>
      <c r="D68" s="2"/>
      <c r="E68" s="2"/>
      <c r="F68" s="2" t="s">
        <v>69</v>
      </c>
      <c r="G68" s="2"/>
      <c r="H68" s="5">
        <v>110224.8</v>
      </c>
      <c r="I68" s="6"/>
      <c r="J68" s="5">
        <v>121000</v>
      </c>
      <c r="K68" s="6"/>
      <c r="L68" s="5">
        <f>ROUND((H68-J68),5)</f>
        <v>-10775.2</v>
      </c>
    </row>
    <row r="69" spans="1:12" x14ac:dyDescent="0.3">
      <c r="A69" s="2"/>
      <c r="B69" s="2"/>
      <c r="C69" s="2"/>
      <c r="D69" s="2"/>
      <c r="E69" s="2"/>
      <c r="F69" s="2" t="s">
        <v>70</v>
      </c>
      <c r="G69" s="2"/>
      <c r="H69" s="5">
        <v>0</v>
      </c>
      <c r="I69" s="6"/>
      <c r="J69" s="5">
        <v>-6000</v>
      </c>
      <c r="K69" s="6"/>
      <c r="L69" s="5">
        <f>ROUND((H69-J69),5)</f>
        <v>6000</v>
      </c>
    </row>
    <row r="70" spans="1:12" ht="19.5" thickBot="1" x14ac:dyDescent="0.35">
      <c r="A70" s="2"/>
      <c r="B70" s="2"/>
      <c r="C70" s="2"/>
      <c r="D70" s="2"/>
      <c r="E70" s="2"/>
      <c r="F70" s="2" t="s">
        <v>71</v>
      </c>
      <c r="G70" s="2"/>
      <c r="H70" s="7">
        <v>1256.5</v>
      </c>
      <c r="I70" s="6"/>
      <c r="J70" s="7">
        <v>6000</v>
      </c>
      <c r="K70" s="6"/>
      <c r="L70" s="7">
        <f>ROUND((H70-J70),5)</f>
        <v>-4743.5</v>
      </c>
    </row>
    <row r="71" spans="1:12" x14ac:dyDescent="0.3">
      <c r="A71" s="2"/>
      <c r="B71" s="2"/>
      <c r="C71" s="2"/>
      <c r="D71" s="2"/>
      <c r="E71" s="2" t="s">
        <v>72</v>
      </c>
      <c r="F71" s="2"/>
      <c r="G71" s="2"/>
      <c r="H71" s="5">
        <f>ROUND(SUM(H67:H70),5)</f>
        <v>111481.3</v>
      </c>
      <c r="I71" s="6"/>
      <c r="J71" s="5">
        <f>ROUND(SUM(J67:J70),5)</f>
        <v>121000</v>
      </c>
      <c r="K71" s="6"/>
      <c r="L71" s="5">
        <f>ROUND((H71-J71),5)</f>
        <v>-9518.7000000000007</v>
      </c>
    </row>
    <row r="72" spans="1:12" x14ac:dyDescent="0.3">
      <c r="A72" s="2"/>
      <c r="B72" s="2"/>
      <c r="C72" s="2"/>
      <c r="D72" s="2"/>
      <c r="E72" s="2" t="s">
        <v>73</v>
      </c>
      <c r="F72" s="2"/>
      <c r="G72" s="2"/>
      <c r="H72" s="5"/>
      <c r="I72" s="6"/>
      <c r="J72" s="5"/>
      <c r="K72" s="6"/>
      <c r="L72" s="5"/>
    </row>
    <row r="73" spans="1:12" x14ac:dyDescent="0.3">
      <c r="A73" s="2"/>
      <c r="B73" s="2"/>
      <c r="C73" s="2"/>
      <c r="D73" s="2"/>
      <c r="E73" s="2"/>
      <c r="F73" s="2" t="s">
        <v>74</v>
      </c>
      <c r="G73" s="2"/>
      <c r="H73" s="5">
        <v>0</v>
      </c>
      <c r="I73" s="6"/>
      <c r="J73" s="5">
        <v>1000</v>
      </c>
      <c r="K73" s="6"/>
      <c r="L73" s="5">
        <f t="shared" ref="L73:L78" si="4">ROUND((H73-J73),5)</f>
        <v>-1000</v>
      </c>
    </row>
    <row r="74" spans="1:12" x14ac:dyDescent="0.3">
      <c r="A74" s="2"/>
      <c r="B74" s="2"/>
      <c r="C74" s="2"/>
      <c r="D74" s="2"/>
      <c r="E74" s="2"/>
      <c r="F74" s="2" t="s">
        <v>75</v>
      </c>
      <c r="G74" s="2"/>
      <c r="H74" s="5">
        <v>7197.7</v>
      </c>
      <c r="I74" s="6"/>
      <c r="J74" s="5">
        <v>8000</v>
      </c>
      <c r="K74" s="6"/>
      <c r="L74" s="5">
        <f t="shared" si="4"/>
        <v>-802.3</v>
      </c>
    </row>
    <row r="75" spans="1:12" ht="19.5" thickBot="1" x14ac:dyDescent="0.35">
      <c r="A75" s="2"/>
      <c r="B75" s="2"/>
      <c r="C75" s="2"/>
      <c r="D75" s="2"/>
      <c r="E75" s="2"/>
      <c r="F75" s="2" t="s">
        <v>76</v>
      </c>
      <c r="G75" s="2"/>
      <c r="H75" s="8">
        <v>2003</v>
      </c>
      <c r="I75" s="6"/>
      <c r="J75" s="8">
        <v>2250</v>
      </c>
      <c r="K75" s="6"/>
      <c r="L75" s="8">
        <f t="shared" si="4"/>
        <v>-247</v>
      </c>
    </row>
    <row r="76" spans="1:12" ht="19.5" thickBot="1" x14ac:dyDescent="0.35">
      <c r="A76" s="2"/>
      <c r="B76" s="2"/>
      <c r="C76" s="2"/>
      <c r="D76" s="2"/>
      <c r="E76" s="2" t="s">
        <v>77</v>
      </c>
      <c r="F76" s="2"/>
      <c r="G76" s="2"/>
      <c r="H76" s="9">
        <f>ROUND(SUM(H72:H75),5)</f>
        <v>9200.7000000000007</v>
      </c>
      <c r="I76" s="6"/>
      <c r="J76" s="9">
        <f>ROUND(SUM(J72:J75),5)</f>
        <v>11250</v>
      </c>
      <c r="K76" s="6"/>
      <c r="L76" s="9">
        <f t="shared" si="4"/>
        <v>-2049.3000000000002</v>
      </c>
    </row>
    <row r="77" spans="1:12" ht="19.5" thickBot="1" x14ac:dyDescent="0.35">
      <c r="A77" s="2"/>
      <c r="B77" s="2"/>
      <c r="C77" s="2"/>
      <c r="D77" s="2" t="s">
        <v>78</v>
      </c>
      <c r="E77" s="2"/>
      <c r="F77" s="2"/>
      <c r="G77" s="2"/>
      <c r="H77" s="10">
        <f>ROUND(SUM(H26:H27)+H63+H66+H71+H76,5)</f>
        <v>147875</v>
      </c>
      <c r="I77" s="6"/>
      <c r="J77" s="10">
        <f>ROUND(SUM(J26:J27)+J63+J66+J71+J76,5)</f>
        <v>164300</v>
      </c>
      <c r="K77" s="6"/>
      <c r="L77" s="10">
        <f t="shared" si="4"/>
        <v>-16425</v>
      </c>
    </row>
    <row r="78" spans="1:12" x14ac:dyDescent="0.3">
      <c r="A78" s="2"/>
      <c r="B78" s="2" t="s">
        <v>79</v>
      </c>
      <c r="C78" s="2"/>
      <c r="D78" s="2"/>
      <c r="E78" s="2"/>
      <c r="F78" s="2"/>
      <c r="G78" s="2"/>
      <c r="H78" s="5">
        <f>ROUND(H6+H25-H77,5)</f>
        <v>-38333.72</v>
      </c>
      <c r="I78" s="6"/>
      <c r="J78" s="5">
        <f>ROUND(J6+J25-J77,5)</f>
        <v>-70300</v>
      </c>
      <c r="K78" s="6"/>
      <c r="L78" s="5">
        <f t="shared" si="4"/>
        <v>31966.28</v>
      </c>
    </row>
    <row r="79" spans="1:12" x14ac:dyDescent="0.3">
      <c r="A79" s="2"/>
      <c r="B79" s="2" t="s">
        <v>80</v>
      </c>
      <c r="C79" s="2"/>
      <c r="D79" s="2"/>
      <c r="E79" s="2"/>
      <c r="F79" s="2"/>
      <c r="G79" s="2"/>
      <c r="H79" s="5"/>
      <c r="I79" s="6"/>
      <c r="J79" s="5"/>
      <c r="K79" s="6"/>
      <c r="L79" s="5"/>
    </row>
    <row r="80" spans="1:12" x14ac:dyDescent="0.3">
      <c r="A80" s="2"/>
      <c r="B80" s="2"/>
      <c r="C80" s="2" t="s">
        <v>81</v>
      </c>
      <c r="D80" s="2"/>
      <c r="E80" s="2"/>
      <c r="F80" s="2"/>
      <c r="G80" s="2"/>
      <c r="H80" s="5"/>
      <c r="I80" s="6"/>
      <c r="J80" s="5"/>
      <c r="K80" s="6"/>
      <c r="L80" s="5"/>
    </row>
    <row r="81" spans="1:12" x14ac:dyDescent="0.3">
      <c r="A81" s="2"/>
      <c r="B81" s="2"/>
      <c r="C81" s="2"/>
      <c r="D81" s="2" t="s">
        <v>82</v>
      </c>
      <c r="E81" s="2"/>
      <c r="F81" s="2"/>
      <c r="G81" s="2"/>
      <c r="H81" s="5"/>
      <c r="I81" s="6"/>
      <c r="J81" s="5"/>
      <c r="K81" s="6"/>
      <c r="L81" s="5"/>
    </row>
    <row r="82" spans="1:12" x14ac:dyDescent="0.3">
      <c r="A82" s="2"/>
      <c r="B82" s="2"/>
      <c r="C82" s="2"/>
      <c r="D82" s="2"/>
      <c r="E82" s="2" t="s">
        <v>83</v>
      </c>
      <c r="F82" s="2"/>
      <c r="G82" s="2"/>
      <c r="H82" s="5">
        <v>23979</v>
      </c>
      <c r="I82" s="6"/>
      <c r="J82" s="5">
        <v>4000</v>
      </c>
      <c r="K82" s="6"/>
      <c r="L82" s="5">
        <f t="shared" ref="L82:L90" si="5">ROUND((H82-J82),5)</f>
        <v>19979</v>
      </c>
    </row>
    <row r="83" spans="1:12" x14ac:dyDescent="0.3">
      <c r="A83" s="2"/>
      <c r="B83" s="2"/>
      <c r="C83" s="2"/>
      <c r="D83" s="2"/>
      <c r="E83" s="2" t="s">
        <v>84</v>
      </c>
      <c r="F83" s="2"/>
      <c r="G83" s="2"/>
      <c r="H83" s="5">
        <v>9300</v>
      </c>
      <c r="I83" s="6"/>
      <c r="J83" s="5">
        <v>0</v>
      </c>
      <c r="K83" s="6"/>
      <c r="L83" s="5">
        <f t="shared" si="5"/>
        <v>9300</v>
      </c>
    </row>
    <row r="84" spans="1:12" x14ac:dyDescent="0.3">
      <c r="A84" s="2"/>
      <c r="B84" s="2"/>
      <c r="C84" s="2"/>
      <c r="D84" s="2"/>
      <c r="E84" s="2" t="s">
        <v>85</v>
      </c>
      <c r="F84" s="2"/>
      <c r="G84" s="2"/>
      <c r="H84" s="5">
        <v>74961.88</v>
      </c>
      <c r="I84" s="6"/>
      <c r="J84" s="5">
        <v>25000</v>
      </c>
      <c r="K84" s="6"/>
      <c r="L84" s="5">
        <f t="shared" si="5"/>
        <v>49961.88</v>
      </c>
    </row>
    <row r="85" spans="1:12" x14ac:dyDescent="0.3">
      <c r="A85" s="2"/>
      <c r="B85" s="2"/>
      <c r="C85" s="2"/>
      <c r="D85" s="2"/>
      <c r="E85" s="2" t="s">
        <v>86</v>
      </c>
      <c r="F85" s="2"/>
      <c r="G85" s="2"/>
      <c r="H85" s="5">
        <v>19732</v>
      </c>
      <c r="I85" s="6"/>
      <c r="J85" s="5">
        <v>5500</v>
      </c>
      <c r="K85" s="6"/>
      <c r="L85" s="5">
        <f t="shared" si="5"/>
        <v>14232</v>
      </c>
    </row>
    <row r="86" spans="1:12" x14ac:dyDescent="0.3">
      <c r="A86" s="2"/>
      <c r="B86" s="2"/>
      <c r="C86" s="2"/>
      <c r="D86" s="2"/>
      <c r="E86" s="2" t="s">
        <v>87</v>
      </c>
      <c r="F86" s="2"/>
      <c r="G86" s="2"/>
      <c r="H86" s="5">
        <v>-2363.4</v>
      </c>
      <c r="I86" s="6"/>
      <c r="J86" s="5">
        <v>0</v>
      </c>
      <c r="K86" s="6"/>
      <c r="L86" s="5">
        <f t="shared" si="5"/>
        <v>-2363.4</v>
      </c>
    </row>
    <row r="87" spans="1:12" ht="19.5" thickBot="1" x14ac:dyDescent="0.35">
      <c r="A87" s="2"/>
      <c r="B87" s="2"/>
      <c r="C87" s="2"/>
      <c r="D87" s="2"/>
      <c r="E87" s="2" t="s">
        <v>88</v>
      </c>
      <c r="F87" s="2"/>
      <c r="G87" s="2"/>
      <c r="H87" s="7">
        <v>27234.19</v>
      </c>
      <c r="I87" s="6"/>
      <c r="J87" s="7">
        <v>88250</v>
      </c>
      <c r="K87" s="6"/>
      <c r="L87" s="7">
        <f t="shared" si="5"/>
        <v>-61015.81</v>
      </c>
    </row>
    <row r="88" spans="1:12" x14ac:dyDescent="0.3">
      <c r="A88" s="2"/>
      <c r="B88" s="2"/>
      <c r="C88" s="2"/>
      <c r="D88" s="2" t="s">
        <v>89</v>
      </c>
      <c r="E88" s="2"/>
      <c r="F88" s="2"/>
      <c r="G88" s="2"/>
      <c r="H88" s="5">
        <f>ROUND(SUM(H81:H87),5)</f>
        <v>152843.67000000001</v>
      </c>
      <c r="I88" s="6"/>
      <c r="J88" s="5">
        <f>ROUND(SUM(J81:J87),5)</f>
        <v>122750</v>
      </c>
      <c r="K88" s="6"/>
      <c r="L88" s="5">
        <f t="shared" si="5"/>
        <v>30093.67</v>
      </c>
    </row>
    <row r="89" spans="1:12" ht="19.5" thickBot="1" x14ac:dyDescent="0.35">
      <c r="A89" s="2"/>
      <c r="B89" s="2"/>
      <c r="C89" s="2"/>
      <c r="D89" s="2" t="s">
        <v>90</v>
      </c>
      <c r="E89" s="2"/>
      <c r="F89" s="2"/>
      <c r="G89" s="2"/>
      <c r="H89" s="7">
        <v>368</v>
      </c>
      <c r="I89" s="6"/>
      <c r="J89" s="7">
        <v>0</v>
      </c>
      <c r="K89" s="6"/>
      <c r="L89" s="7">
        <f t="shared" si="5"/>
        <v>368</v>
      </c>
    </row>
    <row r="90" spans="1:12" x14ac:dyDescent="0.3">
      <c r="A90" s="2"/>
      <c r="B90" s="2"/>
      <c r="C90" s="2" t="s">
        <v>91</v>
      </c>
      <c r="D90" s="2"/>
      <c r="E90" s="2"/>
      <c r="F90" s="2"/>
      <c r="G90" s="2"/>
      <c r="H90" s="5">
        <f>ROUND(H80+SUM(H88:H89),5)</f>
        <v>153211.67000000001</v>
      </c>
      <c r="I90" s="6"/>
      <c r="J90" s="5">
        <f>ROUND(J80+SUM(J88:J89),5)</f>
        <v>122750</v>
      </c>
      <c r="K90" s="6"/>
      <c r="L90" s="5">
        <f t="shared" si="5"/>
        <v>30461.67</v>
      </c>
    </row>
    <row r="91" spans="1:12" x14ac:dyDescent="0.3">
      <c r="A91" s="2"/>
      <c r="B91" s="2"/>
      <c r="C91" s="2" t="s">
        <v>92</v>
      </c>
      <c r="D91" s="2"/>
      <c r="E91" s="2"/>
      <c r="F91" s="2"/>
      <c r="G91" s="2"/>
      <c r="H91" s="5"/>
      <c r="I91" s="6"/>
      <c r="J91" s="5"/>
      <c r="K91" s="6"/>
      <c r="L91" s="5"/>
    </row>
    <row r="92" spans="1:12" x14ac:dyDescent="0.3">
      <c r="A92" s="2"/>
      <c r="B92" s="2"/>
      <c r="C92" s="2"/>
      <c r="D92" s="2" t="s">
        <v>93</v>
      </c>
      <c r="E92" s="2"/>
      <c r="F92" s="2"/>
      <c r="G92" s="2"/>
      <c r="H92" s="5"/>
      <c r="I92" s="6"/>
      <c r="J92" s="5"/>
      <c r="K92" s="6"/>
      <c r="L92" s="5"/>
    </row>
    <row r="93" spans="1:12" x14ac:dyDescent="0.3">
      <c r="A93" s="2"/>
      <c r="B93" s="2"/>
      <c r="C93" s="2"/>
      <c r="D93" s="2"/>
      <c r="E93" s="2" t="s">
        <v>94</v>
      </c>
      <c r="F93" s="2"/>
      <c r="G93" s="2"/>
      <c r="H93" s="5">
        <v>27160</v>
      </c>
      <c r="I93" s="6"/>
      <c r="J93" s="5">
        <v>5000</v>
      </c>
      <c r="K93" s="6"/>
      <c r="L93" s="5">
        <f t="shared" ref="L93:L109" si="6">ROUND((H93-J93),5)</f>
        <v>22160</v>
      </c>
    </row>
    <row r="94" spans="1:12" x14ac:dyDescent="0.3">
      <c r="A94" s="2"/>
      <c r="B94" s="2"/>
      <c r="C94" s="2"/>
      <c r="D94" s="2"/>
      <c r="E94" s="2" t="s">
        <v>95</v>
      </c>
      <c r="F94" s="2"/>
      <c r="G94" s="2"/>
      <c r="H94" s="5">
        <v>23156.48</v>
      </c>
      <c r="I94" s="6"/>
      <c r="J94" s="5">
        <v>11300</v>
      </c>
      <c r="K94" s="6"/>
      <c r="L94" s="5">
        <f t="shared" si="6"/>
        <v>11856.48</v>
      </c>
    </row>
    <row r="95" spans="1:12" x14ac:dyDescent="0.3">
      <c r="A95" s="2"/>
      <c r="B95" s="2"/>
      <c r="C95" s="2"/>
      <c r="D95" s="2"/>
      <c r="E95" s="2" t="s">
        <v>96</v>
      </c>
      <c r="F95" s="2"/>
      <c r="G95" s="2"/>
      <c r="H95" s="5">
        <v>19675.2</v>
      </c>
      <c r="I95" s="6"/>
      <c r="J95" s="5">
        <v>4600</v>
      </c>
      <c r="K95" s="6"/>
      <c r="L95" s="5">
        <f t="shared" si="6"/>
        <v>15075.2</v>
      </c>
    </row>
    <row r="96" spans="1:12" x14ac:dyDescent="0.3">
      <c r="A96" s="2"/>
      <c r="B96" s="2"/>
      <c r="C96" s="2"/>
      <c r="D96" s="2"/>
      <c r="E96" s="2" t="s">
        <v>97</v>
      </c>
      <c r="F96" s="2"/>
      <c r="G96" s="2"/>
      <c r="H96" s="5">
        <v>522</v>
      </c>
      <c r="I96" s="6"/>
      <c r="J96" s="5">
        <v>0</v>
      </c>
      <c r="K96" s="6"/>
      <c r="L96" s="5">
        <f t="shared" si="6"/>
        <v>522</v>
      </c>
    </row>
    <row r="97" spans="1:12" x14ac:dyDescent="0.3">
      <c r="A97" s="2"/>
      <c r="B97" s="2"/>
      <c r="C97" s="2"/>
      <c r="D97" s="2"/>
      <c r="E97" s="2" t="s">
        <v>98</v>
      </c>
      <c r="F97" s="2"/>
      <c r="G97" s="2"/>
      <c r="H97" s="5">
        <v>400</v>
      </c>
      <c r="I97" s="6"/>
      <c r="J97" s="5">
        <v>0</v>
      </c>
      <c r="K97" s="6"/>
      <c r="L97" s="5">
        <f t="shared" si="6"/>
        <v>400</v>
      </c>
    </row>
    <row r="98" spans="1:12" x14ac:dyDescent="0.3">
      <c r="A98" s="2"/>
      <c r="B98" s="2"/>
      <c r="C98" s="2"/>
      <c r="D98" s="2"/>
      <c r="E98" s="2" t="s">
        <v>99</v>
      </c>
      <c r="F98" s="2"/>
      <c r="G98" s="2"/>
      <c r="H98" s="5">
        <v>18301.38</v>
      </c>
      <c r="I98" s="6"/>
      <c r="J98" s="5">
        <v>4800</v>
      </c>
      <c r="K98" s="6"/>
      <c r="L98" s="5">
        <f t="shared" si="6"/>
        <v>13501.38</v>
      </c>
    </row>
    <row r="99" spans="1:12" x14ac:dyDescent="0.3">
      <c r="A99" s="2"/>
      <c r="B99" s="2"/>
      <c r="C99" s="2"/>
      <c r="D99" s="2"/>
      <c r="E99" s="2" t="s">
        <v>100</v>
      </c>
      <c r="F99" s="2"/>
      <c r="G99" s="2"/>
      <c r="H99" s="5">
        <v>110</v>
      </c>
      <c r="I99" s="6"/>
      <c r="J99" s="5">
        <v>0</v>
      </c>
      <c r="K99" s="6"/>
      <c r="L99" s="5">
        <f t="shared" si="6"/>
        <v>110</v>
      </c>
    </row>
    <row r="100" spans="1:12" x14ac:dyDescent="0.3">
      <c r="A100" s="2"/>
      <c r="B100" s="2"/>
      <c r="C100" s="2"/>
      <c r="D100" s="2"/>
      <c r="E100" s="2" t="s">
        <v>101</v>
      </c>
      <c r="F100" s="2"/>
      <c r="G100" s="2"/>
      <c r="H100" s="5">
        <v>1150.67</v>
      </c>
      <c r="I100" s="6"/>
      <c r="J100" s="5">
        <v>300</v>
      </c>
      <c r="K100" s="6"/>
      <c r="L100" s="5">
        <f t="shared" si="6"/>
        <v>850.67</v>
      </c>
    </row>
    <row r="101" spans="1:12" x14ac:dyDescent="0.3">
      <c r="A101" s="2"/>
      <c r="B101" s="2"/>
      <c r="C101" s="2"/>
      <c r="D101" s="2"/>
      <c r="E101" s="2" t="s">
        <v>102</v>
      </c>
      <c r="F101" s="2"/>
      <c r="G101" s="2"/>
      <c r="H101" s="5">
        <v>7304.17</v>
      </c>
      <c r="I101" s="6"/>
      <c r="J101" s="5">
        <v>0</v>
      </c>
      <c r="K101" s="6"/>
      <c r="L101" s="5">
        <f t="shared" si="6"/>
        <v>7304.17</v>
      </c>
    </row>
    <row r="102" spans="1:12" x14ac:dyDescent="0.3">
      <c r="A102" s="2"/>
      <c r="B102" s="2"/>
      <c r="C102" s="2"/>
      <c r="D102" s="2"/>
      <c r="E102" s="2" t="s">
        <v>103</v>
      </c>
      <c r="F102" s="2"/>
      <c r="G102" s="2"/>
      <c r="H102" s="5">
        <v>243.8</v>
      </c>
      <c r="I102" s="6"/>
      <c r="J102" s="5">
        <v>5500</v>
      </c>
      <c r="K102" s="6"/>
      <c r="L102" s="5">
        <f t="shared" si="6"/>
        <v>-5256.2</v>
      </c>
    </row>
    <row r="103" spans="1:12" x14ac:dyDescent="0.3">
      <c r="A103" s="2"/>
      <c r="B103" s="2"/>
      <c r="C103" s="2"/>
      <c r="D103" s="2"/>
      <c r="E103" s="2" t="s">
        <v>104</v>
      </c>
      <c r="F103" s="2"/>
      <c r="G103" s="2"/>
      <c r="H103" s="5">
        <v>0</v>
      </c>
      <c r="I103" s="6"/>
      <c r="J103" s="5">
        <v>0</v>
      </c>
      <c r="K103" s="6"/>
      <c r="L103" s="5">
        <f t="shared" si="6"/>
        <v>0</v>
      </c>
    </row>
    <row r="104" spans="1:12" ht="19.5" thickBot="1" x14ac:dyDescent="0.35">
      <c r="A104" s="2"/>
      <c r="B104" s="2"/>
      <c r="C104" s="2"/>
      <c r="D104" s="2"/>
      <c r="E104" s="2" t="s">
        <v>105</v>
      </c>
      <c r="F104" s="2"/>
      <c r="G104" s="2"/>
      <c r="H104" s="7">
        <v>0</v>
      </c>
      <c r="I104" s="6"/>
      <c r="J104" s="7">
        <v>42250</v>
      </c>
      <c r="K104" s="6"/>
      <c r="L104" s="7">
        <f t="shared" si="6"/>
        <v>-42250</v>
      </c>
    </row>
    <row r="105" spans="1:12" x14ac:dyDescent="0.3">
      <c r="A105" s="2"/>
      <c r="B105" s="2"/>
      <c r="C105" s="2"/>
      <c r="D105" s="2" t="s">
        <v>106</v>
      </c>
      <c r="E105" s="2"/>
      <c r="F105" s="2"/>
      <c r="G105" s="2"/>
      <c r="H105" s="5">
        <f>ROUND(SUM(H92:H104),5)</f>
        <v>98023.7</v>
      </c>
      <c r="I105" s="6"/>
      <c r="J105" s="5">
        <f>ROUND(SUM(J92:J104),5)</f>
        <v>73750</v>
      </c>
      <c r="K105" s="6"/>
      <c r="L105" s="5">
        <f t="shared" si="6"/>
        <v>24273.7</v>
      </c>
    </row>
    <row r="106" spans="1:12" ht="19.5" thickBot="1" x14ac:dyDescent="0.35">
      <c r="A106" s="2"/>
      <c r="B106" s="2"/>
      <c r="C106" s="2"/>
      <c r="D106" s="2" t="s">
        <v>107</v>
      </c>
      <c r="E106" s="2"/>
      <c r="F106" s="2"/>
      <c r="G106" s="2"/>
      <c r="H106" s="8">
        <v>2000</v>
      </c>
      <c r="I106" s="6"/>
      <c r="J106" s="8">
        <v>500</v>
      </c>
      <c r="K106" s="6"/>
      <c r="L106" s="8">
        <f t="shared" si="6"/>
        <v>1500</v>
      </c>
    </row>
    <row r="107" spans="1:12" ht="19.5" thickBot="1" x14ac:dyDescent="0.35">
      <c r="A107" s="2"/>
      <c r="B107" s="2"/>
      <c r="C107" s="2" t="s">
        <v>108</v>
      </c>
      <c r="D107" s="2"/>
      <c r="E107" s="2"/>
      <c r="F107" s="2"/>
      <c r="G107" s="2"/>
      <c r="H107" s="9">
        <f>ROUND(H91+SUM(H105:H106),5)</f>
        <v>100023.7</v>
      </c>
      <c r="I107" s="6"/>
      <c r="J107" s="9">
        <f>ROUND(J91+SUM(J105:J106),5)</f>
        <v>74250</v>
      </c>
      <c r="K107" s="6"/>
      <c r="L107" s="9">
        <f t="shared" si="6"/>
        <v>25773.7</v>
      </c>
    </row>
    <row r="108" spans="1:12" ht="19.5" thickBot="1" x14ac:dyDescent="0.35">
      <c r="A108" s="2"/>
      <c r="B108" s="2" t="s">
        <v>109</v>
      </c>
      <c r="C108" s="2"/>
      <c r="D108" s="2"/>
      <c r="E108" s="2"/>
      <c r="F108" s="2"/>
      <c r="G108" s="2"/>
      <c r="H108" s="9">
        <f>ROUND(H79+H90-H107,5)</f>
        <v>53187.97</v>
      </c>
      <c r="I108" s="6"/>
      <c r="J108" s="9">
        <f>ROUND(J79+J90-J107,5)</f>
        <v>48500</v>
      </c>
      <c r="K108" s="6"/>
      <c r="L108" s="9">
        <f t="shared" si="6"/>
        <v>4687.97</v>
      </c>
    </row>
    <row r="109" spans="1:12" s="12" customFormat="1" ht="12" thickBot="1" x14ac:dyDescent="0.25">
      <c r="A109" s="2" t="s">
        <v>110</v>
      </c>
      <c r="B109" s="2"/>
      <c r="C109" s="2"/>
      <c r="D109" s="2"/>
      <c r="E109" s="2"/>
      <c r="F109" s="2"/>
      <c r="G109" s="2"/>
      <c r="H109" s="11">
        <f>ROUND(H78+H108,5)</f>
        <v>14854.25</v>
      </c>
      <c r="I109" s="2"/>
      <c r="J109" s="11">
        <f>ROUND(J78+J108,5)</f>
        <v>-21800</v>
      </c>
      <c r="K109" s="2"/>
      <c r="L109" s="11">
        <f t="shared" si="6"/>
        <v>36654.25</v>
      </c>
    </row>
    <row r="110" spans="1:12" ht="19.5" thickTop="1" x14ac:dyDescent="0.3"/>
  </sheetData>
  <pageMargins left="0.7" right="0.7" top="0.75" bottom="0.75" header="0.1" footer="0.3"/>
  <pageSetup orientation="portrait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614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57150</xdr:colOff>
                <xdr:row>0</xdr:row>
                <xdr:rowOff>228600</xdr:rowOff>
              </to>
            </anchor>
          </controlPr>
        </control>
      </mc:Choice>
      <mc:Fallback>
        <control shapeId="6146" r:id="rId4" name="HEADER"/>
      </mc:Fallback>
    </mc:AlternateContent>
    <mc:AlternateContent xmlns:mc="http://schemas.openxmlformats.org/markup-compatibility/2006">
      <mc:Choice Requires="x14">
        <control shapeId="614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57150</xdr:colOff>
                <xdr:row>0</xdr:row>
                <xdr:rowOff>228600</xdr:rowOff>
              </to>
            </anchor>
          </controlPr>
        </control>
      </mc:Choice>
      <mc:Fallback>
        <control shapeId="6145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P32"/>
  <sheetViews>
    <sheetView workbookViewId="0">
      <pane xSplit="5" ySplit="6" topLeftCell="F7" activePane="bottomRight" state="frozenSplit"/>
      <selection pane="topRight" activeCell="F1" sqref="F1"/>
      <selection pane="bottomLeft" activeCell="A7" sqref="A7"/>
      <selection pane="bottomRight"/>
    </sheetView>
  </sheetViews>
  <sheetFormatPr defaultRowHeight="18.75" x14ac:dyDescent="0.3"/>
  <cols>
    <col min="1" max="4" width="3" style="23" customWidth="1"/>
    <col min="5" max="5" width="20.59765625" style="23" customWidth="1"/>
    <col min="6" max="6" width="7.09765625" style="24" bestFit="1" customWidth="1"/>
    <col min="7" max="7" width="2.19921875" style="24" customWidth="1"/>
    <col min="8" max="8" width="5.5" style="24" bestFit="1" customWidth="1"/>
    <col min="9" max="9" width="2.19921875" style="24" customWidth="1"/>
    <col min="10" max="10" width="8.3984375" style="24" bestFit="1" customWidth="1"/>
    <col min="11" max="11" width="2.19921875" style="24" customWidth="1"/>
    <col min="12" max="12" width="7.09765625" style="24" bestFit="1" customWidth="1"/>
    <col min="13" max="13" width="2.19921875" style="24" customWidth="1"/>
    <col min="14" max="14" width="5.5" style="24" bestFit="1" customWidth="1"/>
    <col min="15" max="15" width="2.19921875" style="24" customWidth="1"/>
    <col min="16" max="16" width="8.3984375" style="24" bestFit="1" customWidth="1"/>
    <col min="17" max="17" width="2.19921875" style="24" customWidth="1"/>
    <col min="18" max="18" width="7.09765625" style="24" bestFit="1" customWidth="1"/>
    <col min="19" max="19" width="2.19921875" style="24" customWidth="1"/>
    <col min="20" max="20" width="4.8984375" style="24" bestFit="1" customWidth="1"/>
    <col min="21" max="21" width="2.19921875" style="24" customWidth="1"/>
    <col min="22" max="22" width="8.3984375" style="24" bestFit="1" customWidth="1"/>
    <col min="23" max="23" width="2.19921875" style="24" customWidth="1"/>
    <col min="24" max="24" width="7.09765625" style="24" bestFit="1" customWidth="1"/>
    <col min="25" max="25" width="2.19921875" style="24" customWidth="1"/>
    <col min="26" max="26" width="5.5" style="24" bestFit="1" customWidth="1"/>
    <col min="27" max="27" width="2.19921875" style="24" customWidth="1"/>
    <col min="28" max="28" width="8.3984375" style="24" bestFit="1" customWidth="1"/>
    <col min="29" max="29" width="2.19921875" style="24" customWidth="1"/>
    <col min="30" max="30" width="7.09765625" style="24" bestFit="1" customWidth="1"/>
    <col min="31" max="31" width="2.19921875" style="24" customWidth="1"/>
    <col min="32" max="32" width="4.59765625" style="24" bestFit="1" customWidth="1"/>
    <col min="33" max="33" width="2.19921875" style="24" customWidth="1"/>
    <col min="34" max="34" width="8.3984375" style="24" bestFit="1" customWidth="1"/>
    <col min="35" max="35" width="2.19921875" style="24" customWidth="1"/>
    <col min="36" max="36" width="7.09765625" style="24" bestFit="1" customWidth="1"/>
    <col min="37" max="37" width="2.19921875" style="24" customWidth="1"/>
    <col min="38" max="38" width="4.59765625" style="24" bestFit="1" customWidth="1"/>
    <col min="39" max="39" width="2.19921875" style="24" customWidth="1"/>
    <col min="40" max="40" width="8.3984375" style="24" bestFit="1" customWidth="1"/>
    <col min="41" max="41" width="2.19921875" style="24" customWidth="1"/>
    <col min="42" max="42" width="7.09765625" style="24" bestFit="1" customWidth="1"/>
    <col min="43" max="43" width="2.19921875" style="24" customWidth="1"/>
    <col min="44" max="44" width="6.09765625" style="24" bestFit="1" customWidth="1"/>
    <col min="45" max="45" width="2.19921875" style="24" customWidth="1"/>
    <col min="46" max="46" width="8.3984375" style="24" bestFit="1" customWidth="1"/>
    <col min="47" max="47" width="2.19921875" style="24" customWidth="1"/>
    <col min="48" max="48" width="7.09765625" style="24" bestFit="1" customWidth="1"/>
    <col min="49" max="49" width="2.19921875" style="24" customWidth="1"/>
    <col min="50" max="50" width="6.09765625" style="24" bestFit="1" customWidth="1"/>
    <col min="51" max="51" width="2.19921875" style="24" customWidth="1"/>
    <col min="52" max="52" width="8.3984375" style="24" bestFit="1" customWidth="1"/>
    <col min="53" max="53" width="2.19921875" style="24" customWidth="1"/>
    <col min="54" max="54" width="7.09765625" style="24" bestFit="1" customWidth="1"/>
    <col min="55" max="55" width="2.19921875" style="24" customWidth="1"/>
    <col min="56" max="56" width="4.8984375" style="24" bestFit="1" customWidth="1"/>
    <col min="57" max="57" width="2.19921875" style="24" customWidth="1"/>
    <col min="58" max="58" width="8.3984375" style="24" bestFit="1" customWidth="1"/>
    <col min="59" max="59" width="2.19921875" style="24" customWidth="1"/>
    <col min="60" max="60" width="7.09765625" style="24" bestFit="1" customWidth="1"/>
    <col min="61" max="61" width="2.19921875" style="24" customWidth="1"/>
    <col min="62" max="62" width="4.8984375" style="24" bestFit="1" customWidth="1"/>
    <col min="63" max="63" width="2.19921875" style="24" customWidth="1"/>
    <col min="64" max="64" width="8.3984375" style="24" bestFit="1" customWidth="1"/>
    <col min="65" max="65" width="2.19921875" style="24" customWidth="1"/>
    <col min="66" max="66" width="7.09765625" style="24" bestFit="1" customWidth="1"/>
    <col min="67" max="67" width="2.19921875" style="24" customWidth="1"/>
    <col min="68" max="68" width="4.8984375" style="24" bestFit="1" customWidth="1"/>
    <col min="69" max="69" width="2.19921875" style="24" customWidth="1"/>
    <col min="70" max="70" width="8.3984375" style="24" bestFit="1" customWidth="1"/>
    <col min="71" max="71" width="2.19921875" style="24" customWidth="1"/>
    <col min="72" max="72" width="7.09765625" style="24" bestFit="1" customWidth="1"/>
    <col min="73" max="73" width="2.19921875" style="24" customWidth="1"/>
    <col min="74" max="74" width="4.59765625" style="24" bestFit="1" customWidth="1"/>
    <col min="75" max="75" width="2.19921875" style="24" customWidth="1"/>
    <col min="76" max="76" width="8.3984375" style="24" bestFit="1" customWidth="1"/>
    <col min="77" max="77" width="2.19921875" style="24" customWidth="1"/>
    <col min="78" max="78" width="7.09765625" style="24" bestFit="1" customWidth="1"/>
    <col min="79" max="79" width="2.19921875" style="24" customWidth="1"/>
    <col min="80" max="80" width="4.59765625" style="24" bestFit="1" customWidth="1"/>
    <col min="81" max="81" width="2.19921875" style="24" customWidth="1"/>
    <col min="82" max="82" width="8.3984375" style="24" bestFit="1" customWidth="1"/>
    <col min="83" max="83" width="2.19921875" style="24" customWidth="1"/>
    <col min="84" max="84" width="7.09765625" style="24" bestFit="1" customWidth="1"/>
    <col min="85" max="85" width="2.19921875" style="24" customWidth="1"/>
    <col min="86" max="86" width="4.8984375" style="24" bestFit="1" customWidth="1"/>
    <col min="87" max="87" width="2.19921875" style="24" customWidth="1"/>
    <col min="88" max="88" width="8.3984375" style="24" bestFit="1" customWidth="1"/>
    <col min="89" max="89" width="2.19921875" style="24" customWidth="1"/>
    <col min="90" max="90" width="7.09765625" style="24" bestFit="1" customWidth="1"/>
    <col min="91" max="91" width="2.19921875" style="24" customWidth="1"/>
    <col min="92" max="92" width="6.09765625" style="24" bestFit="1" customWidth="1"/>
    <col min="93" max="93" width="2.19921875" style="24" customWidth="1"/>
    <col min="94" max="94" width="8.3984375" style="24" bestFit="1" customWidth="1"/>
  </cols>
  <sheetData>
    <row r="1" spans="1:94" x14ac:dyDescent="0.3">
      <c r="A1" s="25" t="s">
        <v>0</v>
      </c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7" t="s">
        <v>112</v>
      </c>
    </row>
    <row r="2" spans="1:94" x14ac:dyDescent="0.3">
      <c r="A2" s="26" t="s">
        <v>1</v>
      </c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8">
        <v>43836</v>
      </c>
    </row>
    <row r="3" spans="1:94" x14ac:dyDescent="0.3">
      <c r="A3" s="27" t="s">
        <v>3</v>
      </c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7" t="s">
        <v>2</v>
      </c>
    </row>
    <row r="4" spans="1:94" x14ac:dyDescent="0.3">
      <c r="A4" s="2"/>
      <c r="B4" s="2"/>
      <c r="C4" s="2"/>
      <c r="D4" s="2"/>
      <c r="E4" s="2"/>
      <c r="F4" s="28" t="s">
        <v>114</v>
      </c>
      <c r="G4" s="4"/>
      <c r="H4" s="4"/>
      <c r="I4" s="4"/>
      <c r="J4" s="4"/>
      <c r="K4" s="1"/>
      <c r="L4" s="28" t="s">
        <v>115</v>
      </c>
      <c r="M4" s="4"/>
      <c r="N4" s="4"/>
      <c r="O4" s="4"/>
      <c r="P4" s="4"/>
      <c r="Q4" s="1"/>
      <c r="R4" s="28" t="s">
        <v>116</v>
      </c>
      <c r="S4" s="4"/>
      <c r="T4" s="4"/>
      <c r="U4" s="4"/>
      <c r="V4" s="4"/>
      <c r="W4" s="1"/>
      <c r="X4" s="28" t="s">
        <v>117</v>
      </c>
      <c r="Y4" s="4"/>
      <c r="Z4" s="4"/>
      <c r="AA4" s="4"/>
      <c r="AB4" s="4"/>
      <c r="AC4" s="1"/>
      <c r="AD4" s="28" t="s">
        <v>118</v>
      </c>
      <c r="AE4" s="4"/>
      <c r="AF4" s="4"/>
      <c r="AG4" s="4"/>
      <c r="AH4" s="4"/>
      <c r="AI4" s="1"/>
      <c r="AJ4" s="28" t="s">
        <v>119</v>
      </c>
      <c r="AK4" s="4"/>
      <c r="AL4" s="4"/>
      <c r="AM4" s="4"/>
      <c r="AN4" s="4"/>
      <c r="AO4" s="1"/>
      <c r="AP4" s="28" t="s">
        <v>120</v>
      </c>
      <c r="AQ4" s="4"/>
      <c r="AR4" s="4"/>
      <c r="AS4" s="4"/>
      <c r="AT4" s="4"/>
      <c r="AU4" s="1"/>
      <c r="AV4" s="4"/>
      <c r="AW4" s="4"/>
      <c r="AX4" s="4"/>
      <c r="AY4" s="4"/>
      <c r="AZ4" s="4"/>
      <c r="BA4" s="1"/>
      <c r="BB4" s="28" t="s">
        <v>123</v>
      </c>
      <c r="BC4" s="4"/>
      <c r="BD4" s="4"/>
      <c r="BE4" s="4"/>
      <c r="BF4" s="4"/>
      <c r="BG4" s="1"/>
      <c r="BH4" s="28" t="s">
        <v>124</v>
      </c>
      <c r="BI4" s="4"/>
      <c r="BJ4" s="4"/>
      <c r="BK4" s="4"/>
      <c r="BL4" s="4"/>
      <c r="BM4" s="1"/>
      <c r="BN4" s="28" t="s">
        <v>125</v>
      </c>
      <c r="BO4" s="4"/>
      <c r="BP4" s="4"/>
      <c r="BQ4" s="4"/>
      <c r="BR4" s="4"/>
      <c r="BS4" s="1"/>
      <c r="BT4" s="28" t="s">
        <v>126</v>
      </c>
      <c r="BU4" s="4"/>
      <c r="BV4" s="4"/>
      <c r="BW4" s="4"/>
      <c r="BX4" s="4"/>
      <c r="BY4" s="1"/>
      <c r="BZ4" s="28" t="s">
        <v>127</v>
      </c>
      <c r="CA4" s="4"/>
      <c r="CB4" s="4"/>
      <c r="CC4" s="4"/>
      <c r="CD4" s="4"/>
      <c r="CE4" s="1"/>
      <c r="CF4" s="4"/>
      <c r="CG4" s="4"/>
      <c r="CH4" s="4"/>
      <c r="CI4" s="4"/>
      <c r="CJ4" s="4"/>
      <c r="CK4" s="1"/>
      <c r="CL4" s="4"/>
      <c r="CM4" s="4"/>
      <c r="CN4" s="4"/>
      <c r="CO4" s="4"/>
      <c r="CP4" s="4"/>
    </row>
    <row r="5" spans="1:94" ht="19.5" thickBot="1" x14ac:dyDescent="0.35">
      <c r="A5" s="2"/>
      <c r="B5" s="2"/>
      <c r="C5" s="2"/>
      <c r="D5" s="2"/>
      <c r="E5" s="2"/>
      <c r="F5" s="28" t="s">
        <v>113</v>
      </c>
      <c r="G5" s="3"/>
      <c r="H5" s="4"/>
      <c r="I5" s="3"/>
      <c r="J5" s="4"/>
      <c r="K5" s="1"/>
      <c r="L5" s="28" t="s">
        <v>113</v>
      </c>
      <c r="M5" s="3"/>
      <c r="N5" s="4"/>
      <c r="O5" s="3"/>
      <c r="P5" s="4"/>
      <c r="Q5" s="1"/>
      <c r="R5" s="28" t="s">
        <v>113</v>
      </c>
      <c r="S5" s="3"/>
      <c r="T5" s="4"/>
      <c r="U5" s="3"/>
      <c r="V5" s="4"/>
      <c r="W5" s="1"/>
      <c r="X5" s="28" t="s">
        <v>113</v>
      </c>
      <c r="Y5" s="3"/>
      <c r="Z5" s="4"/>
      <c r="AA5" s="3"/>
      <c r="AB5" s="4"/>
      <c r="AC5" s="1"/>
      <c r="AD5" s="28" t="s">
        <v>113</v>
      </c>
      <c r="AE5" s="3"/>
      <c r="AF5" s="4"/>
      <c r="AG5" s="3"/>
      <c r="AH5" s="4"/>
      <c r="AI5" s="1"/>
      <c r="AJ5" s="28" t="s">
        <v>113</v>
      </c>
      <c r="AK5" s="3"/>
      <c r="AL5" s="4"/>
      <c r="AM5" s="3"/>
      <c r="AN5" s="4"/>
      <c r="AO5" s="1"/>
      <c r="AP5" s="28" t="s">
        <v>113</v>
      </c>
      <c r="AQ5" s="3"/>
      <c r="AR5" s="4"/>
      <c r="AS5" s="3"/>
      <c r="AT5" s="4"/>
      <c r="AU5" s="1"/>
      <c r="AV5" s="28" t="s">
        <v>121</v>
      </c>
      <c r="AW5" s="3"/>
      <c r="AX5" s="4"/>
      <c r="AY5" s="3"/>
      <c r="AZ5" s="4"/>
      <c r="BA5" s="1"/>
      <c r="BB5" s="28" t="s">
        <v>122</v>
      </c>
      <c r="BC5" s="3"/>
      <c r="BD5" s="4"/>
      <c r="BE5" s="3"/>
      <c r="BF5" s="4"/>
      <c r="BG5" s="1"/>
      <c r="BH5" s="28" t="s">
        <v>122</v>
      </c>
      <c r="BI5" s="3"/>
      <c r="BJ5" s="4"/>
      <c r="BK5" s="3"/>
      <c r="BL5" s="4"/>
      <c r="BM5" s="1"/>
      <c r="BN5" s="28" t="s">
        <v>122</v>
      </c>
      <c r="BO5" s="3"/>
      <c r="BP5" s="4"/>
      <c r="BQ5" s="3"/>
      <c r="BR5" s="4"/>
      <c r="BS5" s="1"/>
      <c r="BT5" s="28" t="s">
        <v>122</v>
      </c>
      <c r="BU5" s="3"/>
      <c r="BV5" s="4"/>
      <c r="BW5" s="3"/>
      <c r="BX5" s="4"/>
      <c r="BY5" s="1"/>
      <c r="BZ5" s="28" t="s">
        <v>122</v>
      </c>
      <c r="CA5" s="3"/>
      <c r="CB5" s="4"/>
      <c r="CC5" s="3"/>
      <c r="CD5" s="4"/>
      <c r="CE5" s="1"/>
      <c r="CF5" s="28" t="s">
        <v>128</v>
      </c>
      <c r="CG5" s="3"/>
      <c r="CH5" s="4"/>
      <c r="CI5" s="3"/>
      <c r="CJ5" s="4"/>
      <c r="CK5" s="1"/>
      <c r="CL5" s="28" t="s">
        <v>129</v>
      </c>
      <c r="CM5" s="3"/>
      <c r="CN5" s="4"/>
      <c r="CO5" s="3"/>
      <c r="CP5" s="4"/>
    </row>
    <row r="6" spans="1:94" s="22" customFormat="1" ht="20.25" thickTop="1" thickBot="1" x14ac:dyDescent="0.35">
      <c r="A6" s="19"/>
      <c r="B6" s="19"/>
      <c r="C6" s="19"/>
      <c r="D6" s="19"/>
      <c r="E6" s="19"/>
      <c r="F6" s="20" t="s">
        <v>4</v>
      </c>
      <c r="G6" s="21"/>
      <c r="H6" s="20" t="s">
        <v>5</v>
      </c>
      <c r="I6" s="21"/>
      <c r="J6" s="20" t="s">
        <v>6</v>
      </c>
      <c r="K6" s="21"/>
      <c r="L6" s="20" t="s">
        <v>4</v>
      </c>
      <c r="M6" s="21"/>
      <c r="N6" s="20" t="s">
        <v>5</v>
      </c>
      <c r="O6" s="21"/>
      <c r="P6" s="20" t="s">
        <v>6</v>
      </c>
      <c r="Q6" s="21"/>
      <c r="R6" s="20" t="s">
        <v>4</v>
      </c>
      <c r="S6" s="21"/>
      <c r="T6" s="20" t="s">
        <v>5</v>
      </c>
      <c r="U6" s="21"/>
      <c r="V6" s="20" t="s">
        <v>6</v>
      </c>
      <c r="W6" s="21"/>
      <c r="X6" s="20" t="s">
        <v>4</v>
      </c>
      <c r="Y6" s="21"/>
      <c r="Z6" s="20" t="s">
        <v>5</v>
      </c>
      <c r="AA6" s="21"/>
      <c r="AB6" s="20" t="s">
        <v>6</v>
      </c>
      <c r="AC6" s="21"/>
      <c r="AD6" s="20" t="s">
        <v>4</v>
      </c>
      <c r="AE6" s="21"/>
      <c r="AF6" s="20" t="s">
        <v>5</v>
      </c>
      <c r="AG6" s="21"/>
      <c r="AH6" s="20" t="s">
        <v>6</v>
      </c>
      <c r="AI6" s="21"/>
      <c r="AJ6" s="20" t="s">
        <v>4</v>
      </c>
      <c r="AK6" s="21"/>
      <c r="AL6" s="20" t="s">
        <v>5</v>
      </c>
      <c r="AM6" s="21"/>
      <c r="AN6" s="20" t="s">
        <v>6</v>
      </c>
      <c r="AO6" s="21"/>
      <c r="AP6" s="20" t="s">
        <v>4</v>
      </c>
      <c r="AQ6" s="21"/>
      <c r="AR6" s="20" t="s">
        <v>5</v>
      </c>
      <c r="AS6" s="21"/>
      <c r="AT6" s="20" t="s">
        <v>6</v>
      </c>
      <c r="AU6" s="21"/>
      <c r="AV6" s="20" t="s">
        <v>4</v>
      </c>
      <c r="AW6" s="21"/>
      <c r="AX6" s="20" t="s">
        <v>5</v>
      </c>
      <c r="AY6" s="21"/>
      <c r="AZ6" s="20" t="s">
        <v>6</v>
      </c>
      <c r="BA6" s="21"/>
      <c r="BB6" s="20" t="s">
        <v>4</v>
      </c>
      <c r="BC6" s="21"/>
      <c r="BD6" s="20" t="s">
        <v>5</v>
      </c>
      <c r="BE6" s="21"/>
      <c r="BF6" s="20" t="s">
        <v>6</v>
      </c>
      <c r="BG6" s="21"/>
      <c r="BH6" s="20" t="s">
        <v>4</v>
      </c>
      <c r="BI6" s="21"/>
      <c r="BJ6" s="20" t="s">
        <v>5</v>
      </c>
      <c r="BK6" s="21"/>
      <c r="BL6" s="20" t="s">
        <v>6</v>
      </c>
      <c r="BM6" s="21"/>
      <c r="BN6" s="20" t="s">
        <v>4</v>
      </c>
      <c r="BO6" s="21"/>
      <c r="BP6" s="20" t="s">
        <v>5</v>
      </c>
      <c r="BQ6" s="21"/>
      <c r="BR6" s="20" t="s">
        <v>6</v>
      </c>
      <c r="BS6" s="21"/>
      <c r="BT6" s="20" t="s">
        <v>4</v>
      </c>
      <c r="BU6" s="21"/>
      <c r="BV6" s="20" t="s">
        <v>5</v>
      </c>
      <c r="BW6" s="21"/>
      <c r="BX6" s="20" t="s">
        <v>6</v>
      </c>
      <c r="BY6" s="21"/>
      <c r="BZ6" s="20" t="s">
        <v>4</v>
      </c>
      <c r="CA6" s="21"/>
      <c r="CB6" s="20" t="s">
        <v>5</v>
      </c>
      <c r="CC6" s="21"/>
      <c r="CD6" s="20" t="s">
        <v>6</v>
      </c>
      <c r="CE6" s="21"/>
      <c r="CF6" s="20" t="s">
        <v>4</v>
      </c>
      <c r="CG6" s="21"/>
      <c r="CH6" s="20" t="s">
        <v>5</v>
      </c>
      <c r="CI6" s="21"/>
      <c r="CJ6" s="20" t="s">
        <v>6</v>
      </c>
      <c r="CK6" s="21"/>
      <c r="CL6" s="20" t="s">
        <v>4</v>
      </c>
      <c r="CM6" s="21"/>
      <c r="CN6" s="20" t="s">
        <v>5</v>
      </c>
      <c r="CO6" s="21"/>
      <c r="CP6" s="20" t="s">
        <v>6</v>
      </c>
    </row>
    <row r="7" spans="1:94" ht="19.5" thickTop="1" x14ac:dyDescent="0.3">
      <c r="A7" s="2"/>
      <c r="B7" s="2" t="s">
        <v>7</v>
      </c>
      <c r="C7" s="2"/>
      <c r="D7" s="2"/>
      <c r="E7" s="2"/>
      <c r="F7" s="5"/>
      <c r="G7" s="6"/>
      <c r="H7" s="5"/>
      <c r="I7" s="6"/>
      <c r="J7" s="5"/>
      <c r="K7" s="6"/>
      <c r="L7" s="5"/>
      <c r="M7" s="6"/>
      <c r="N7" s="5"/>
      <c r="O7" s="6"/>
      <c r="P7" s="5"/>
      <c r="Q7" s="6"/>
      <c r="R7" s="5"/>
      <c r="S7" s="6"/>
      <c r="T7" s="5"/>
      <c r="U7" s="6"/>
      <c r="V7" s="5"/>
      <c r="W7" s="6"/>
      <c r="X7" s="5"/>
      <c r="Y7" s="6"/>
      <c r="Z7" s="5"/>
      <c r="AA7" s="6"/>
      <c r="AB7" s="5"/>
      <c r="AC7" s="6"/>
      <c r="AD7" s="5"/>
      <c r="AE7" s="6"/>
      <c r="AF7" s="6"/>
      <c r="AG7" s="6"/>
      <c r="AH7" s="6"/>
      <c r="AI7" s="6"/>
      <c r="AJ7" s="5"/>
      <c r="AK7" s="6"/>
      <c r="AL7" s="6"/>
      <c r="AM7" s="6"/>
      <c r="AN7" s="6"/>
      <c r="AO7" s="6"/>
      <c r="AP7" s="5"/>
      <c r="AQ7" s="6"/>
      <c r="AR7" s="5"/>
      <c r="AS7" s="6"/>
      <c r="AT7" s="5"/>
      <c r="AU7" s="6"/>
      <c r="AV7" s="5"/>
      <c r="AW7" s="6"/>
      <c r="AX7" s="5"/>
      <c r="AY7" s="6"/>
      <c r="AZ7" s="5"/>
      <c r="BA7" s="6"/>
      <c r="BB7" s="5"/>
      <c r="BC7" s="6"/>
      <c r="BD7" s="5"/>
      <c r="BE7" s="6"/>
      <c r="BF7" s="5"/>
      <c r="BG7" s="6"/>
      <c r="BH7" s="5"/>
      <c r="BI7" s="6"/>
      <c r="BJ7" s="5"/>
      <c r="BK7" s="6"/>
      <c r="BL7" s="5"/>
      <c r="BM7" s="6"/>
      <c r="BN7" s="5"/>
      <c r="BO7" s="6"/>
      <c r="BP7" s="5"/>
      <c r="BQ7" s="6"/>
      <c r="BR7" s="5"/>
      <c r="BS7" s="6"/>
      <c r="BT7" s="5"/>
      <c r="BU7" s="6"/>
      <c r="BV7" s="5"/>
      <c r="BW7" s="6"/>
      <c r="BX7" s="5"/>
      <c r="BY7" s="6"/>
      <c r="BZ7" s="5"/>
      <c r="CA7" s="6"/>
      <c r="CB7" s="6"/>
      <c r="CC7" s="6"/>
      <c r="CD7" s="6"/>
      <c r="CE7" s="6"/>
      <c r="CF7" s="5"/>
      <c r="CG7" s="6"/>
      <c r="CH7" s="5"/>
      <c r="CI7" s="6"/>
      <c r="CJ7" s="5"/>
      <c r="CK7" s="6"/>
      <c r="CL7" s="5"/>
      <c r="CM7" s="6"/>
      <c r="CN7" s="5"/>
      <c r="CO7" s="6"/>
      <c r="CP7" s="5"/>
    </row>
    <row r="8" spans="1:94" x14ac:dyDescent="0.3">
      <c r="A8" s="2"/>
      <c r="B8" s="2"/>
      <c r="C8" s="2"/>
      <c r="D8" s="2" t="s">
        <v>8</v>
      </c>
      <c r="E8" s="2"/>
      <c r="F8" s="5"/>
      <c r="G8" s="6"/>
      <c r="H8" s="5"/>
      <c r="I8" s="6"/>
      <c r="J8" s="5"/>
      <c r="K8" s="6"/>
      <c r="L8" s="5"/>
      <c r="M8" s="6"/>
      <c r="N8" s="5"/>
      <c r="O8" s="6"/>
      <c r="P8" s="5"/>
      <c r="Q8" s="6"/>
      <c r="R8" s="5"/>
      <c r="S8" s="6"/>
      <c r="T8" s="5"/>
      <c r="U8" s="6"/>
      <c r="V8" s="5"/>
      <c r="W8" s="6"/>
      <c r="X8" s="5"/>
      <c r="Y8" s="6"/>
      <c r="Z8" s="5"/>
      <c r="AA8" s="6"/>
      <c r="AB8" s="5"/>
      <c r="AC8" s="6"/>
      <c r="AD8" s="5"/>
      <c r="AE8" s="6"/>
      <c r="AF8" s="6"/>
      <c r="AG8" s="6"/>
      <c r="AH8" s="6"/>
      <c r="AI8" s="6"/>
      <c r="AJ8" s="5"/>
      <c r="AK8" s="6"/>
      <c r="AL8" s="6"/>
      <c r="AM8" s="6"/>
      <c r="AN8" s="6"/>
      <c r="AO8" s="6"/>
      <c r="AP8" s="5"/>
      <c r="AQ8" s="6"/>
      <c r="AR8" s="5"/>
      <c r="AS8" s="6"/>
      <c r="AT8" s="5"/>
      <c r="AU8" s="6"/>
      <c r="AV8" s="5"/>
      <c r="AW8" s="6"/>
      <c r="AX8" s="5"/>
      <c r="AY8" s="6"/>
      <c r="AZ8" s="5"/>
      <c r="BA8" s="6"/>
      <c r="BB8" s="5"/>
      <c r="BC8" s="6"/>
      <c r="BD8" s="5"/>
      <c r="BE8" s="6"/>
      <c r="BF8" s="5"/>
      <c r="BG8" s="6"/>
      <c r="BH8" s="5"/>
      <c r="BI8" s="6"/>
      <c r="BJ8" s="5"/>
      <c r="BK8" s="6"/>
      <c r="BL8" s="5"/>
      <c r="BM8" s="6"/>
      <c r="BN8" s="5"/>
      <c r="BO8" s="6"/>
      <c r="BP8" s="5"/>
      <c r="BQ8" s="6"/>
      <c r="BR8" s="5"/>
      <c r="BS8" s="6"/>
      <c r="BT8" s="5"/>
      <c r="BU8" s="6"/>
      <c r="BV8" s="5"/>
      <c r="BW8" s="6"/>
      <c r="BX8" s="5"/>
      <c r="BY8" s="6"/>
      <c r="BZ8" s="5"/>
      <c r="CA8" s="6"/>
      <c r="CB8" s="6"/>
      <c r="CC8" s="6"/>
      <c r="CD8" s="6"/>
      <c r="CE8" s="6"/>
      <c r="CF8" s="5"/>
      <c r="CG8" s="6"/>
      <c r="CH8" s="5"/>
      <c r="CI8" s="6"/>
      <c r="CJ8" s="5"/>
      <c r="CK8" s="6"/>
      <c r="CL8" s="5"/>
      <c r="CM8" s="6"/>
      <c r="CN8" s="5"/>
      <c r="CO8" s="6"/>
      <c r="CP8" s="5"/>
    </row>
    <row r="9" spans="1:94" x14ac:dyDescent="0.3">
      <c r="A9" s="2"/>
      <c r="B9" s="2"/>
      <c r="C9" s="2"/>
      <c r="D9" s="2"/>
      <c r="E9" s="2" t="s">
        <v>9</v>
      </c>
      <c r="F9" s="5">
        <v>-2953</v>
      </c>
      <c r="G9" s="6"/>
      <c r="H9" s="5">
        <v>-2500</v>
      </c>
      <c r="I9" s="6"/>
      <c r="J9" s="5">
        <f>ROUND((F9-H9),5)</f>
        <v>-453</v>
      </c>
      <c r="K9" s="6"/>
      <c r="L9" s="5">
        <v>-699</v>
      </c>
      <c r="M9" s="6"/>
      <c r="N9" s="5"/>
      <c r="O9" s="6"/>
      <c r="P9" s="5"/>
      <c r="Q9" s="6"/>
      <c r="R9" s="5">
        <v>0</v>
      </c>
      <c r="S9" s="6"/>
      <c r="T9" s="5"/>
      <c r="U9" s="6"/>
      <c r="V9" s="5"/>
      <c r="W9" s="6"/>
      <c r="X9" s="5">
        <v>0</v>
      </c>
      <c r="Y9" s="6"/>
      <c r="Z9" s="5"/>
      <c r="AA9" s="6"/>
      <c r="AB9" s="5"/>
      <c r="AC9" s="6"/>
      <c r="AD9" s="5">
        <v>0</v>
      </c>
      <c r="AE9" s="6"/>
      <c r="AF9" s="6"/>
      <c r="AG9" s="6"/>
      <c r="AH9" s="6"/>
      <c r="AI9" s="6"/>
      <c r="AJ9" s="5">
        <v>0</v>
      </c>
      <c r="AK9" s="6"/>
      <c r="AL9" s="6"/>
      <c r="AM9" s="6"/>
      <c r="AN9" s="6"/>
      <c r="AO9" s="6"/>
      <c r="AP9" s="5">
        <v>80861.3</v>
      </c>
      <c r="AQ9" s="6"/>
      <c r="AR9" s="5">
        <v>82300</v>
      </c>
      <c r="AS9" s="6"/>
      <c r="AT9" s="5">
        <f>ROUND((AP9-AR9),5)</f>
        <v>-1438.7</v>
      </c>
      <c r="AU9" s="6"/>
      <c r="AV9" s="5">
        <f>ROUND(F9+L9+R9+X9+AD9+AJ9+AP9,5)</f>
        <v>77209.3</v>
      </c>
      <c r="AW9" s="6"/>
      <c r="AX9" s="5">
        <f>ROUND(H9+N9+T9+Z9+AF9+AL9+AR9,5)</f>
        <v>79800</v>
      </c>
      <c r="AY9" s="6"/>
      <c r="AZ9" s="5">
        <f>ROUND((AV9-AX9),5)</f>
        <v>-2590.6999999999998</v>
      </c>
      <c r="BA9" s="6"/>
      <c r="BB9" s="5">
        <v>2200</v>
      </c>
      <c r="BC9" s="6"/>
      <c r="BD9" s="5">
        <v>1900</v>
      </c>
      <c r="BE9" s="6"/>
      <c r="BF9" s="5">
        <f>ROUND((BB9-BD9),5)</f>
        <v>300</v>
      </c>
      <c r="BG9" s="6"/>
      <c r="BH9" s="5">
        <v>3484.17</v>
      </c>
      <c r="BI9" s="6"/>
      <c r="BJ9" s="5">
        <v>3400</v>
      </c>
      <c r="BK9" s="6"/>
      <c r="BL9" s="5">
        <f>ROUND((BH9-BJ9),5)</f>
        <v>84.17</v>
      </c>
      <c r="BM9" s="6"/>
      <c r="BN9" s="5">
        <v>2876.02</v>
      </c>
      <c r="BO9" s="6"/>
      <c r="BP9" s="5">
        <v>3400</v>
      </c>
      <c r="BQ9" s="6"/>
      <c r="BR9" s="5">
        <f>ROUND((BN9-BP9),5)</f>
        <v>-523.98</v>
      </c>
      <c r="BS9" s="6"/>
      <c r="BT9" s="5">
        <v>0</v>
      </c>
      <c r="BU9" s="6"/>
      <c r="BV9" s="5"/>
      <c r="BW9" s="6"/>
      <c r="BX9" s="5"/>
      <c r="BY9" s="6"/>
      <c r="BZ9" s="5">
        <v>0</v>
      </c>
      <c r="CA9" s="6"/>
      <c r="CB9" s="6"/>
      <c r="CC9" s="6"/>
      <c r="CD9" s="6"/>
      <c r="CE9" s="6"/>
      <c r="CF9" s="5">
        <f>ROUND(BB9+BH9+BN9+BT9+BZ9,5)</f>
        <v>8560.19</v>
      </c>
      <c r="CG9" s="6"/>
      <c r="CH9" s="5">
        <f>ROUND(BD9+BJ9+BP9+BV9+CB9,5)</f>
        <v>8700</v>
      </c>
      <c r="CI9" s="6"/>
      <c r="CJ9" s="5">
        <f>ROUND((CF9-CH9),5)</f>
        <v>-139.81</v>
      </c>
      <c r="CK9" s="6"/>
      <c r="CL9" s="5">
        <f>ROUND(AV9+CF9,5)</f>
        <v>85769.49</v>
      </c>
      <c r="CM9" s="6"/>
      <c r="CN9" s="5">
        <f>ROUND(AX9+CH9,5)</f>
        <v>88500</v>
      </c>
      <c r="CO9" s="6"/>
      <c r="CP9" s="5">
        <f>ROUND((CL9-CN9),5)</f>
        <v>-2730.51</v>
      </c>
    </row>
    <row r="10" spans="1:94" ht="19.5" thickBot="1" x14ac:dyDescent="0.35">
      <c r="A10" s="2"/>
      <c r="B10" s="2"/>
      <c r="C10" s="2"/>
      <c r="D10" s="2"/>
      <c r="E10" s="2" t="s">
        <v>18</v>
      </c>
      <c r="F10" s="8">
        <v>0</v>
      </c>
      <c r="G10" s="6"/>
      <c r="H10" s="8"/>
      <c r="I10" s="6"/>
      <c r="J10" s="8"/>
      <c r="K10" s="6"/>
      <c r="L10" s="8">
        <v>0</v>
      </c>
      <c r="M10" s="6"/>
      <c r="N10" s="5"/>
      <c r="O10" s="6"/>
      <c r="P10" s="5"/>
      <c r="Q10" s="6"/>
      <c r="R10" s="8">
        <v>0</v>
      </c>
      <c r="S10" s="6"/>
      <c r="T10" s="5"/>
      <c r="U10" s="6"/>
      <c r="V10" s="5"/>
      <c r="W10" s="6"/>
      <c r="X10" s="8">
        <v>0</v>
      </c>
      <c r="Y10" s="6"/>
      <c r="Z10" s="5"/>
      <c r="AA10" s="6"/>
      <c r="AB10" s="5"/>
      <c r="AC10" s="6"/>
      <c r="AD10" s="8">
        <v>0</v>
      </c>
      <c r="AE10" s="6"/>
      <c r="AF10" s="6"/>
      <c r="AG10" s="6"/>
      <c r="AH10" s="6"/>
      <c r="AI10" s="6"/>
      <c r="AJ10" s="8">
        <v>0</v>
      </c>
      <c r="AK10" s="6"/>
      <c r="AL10" s="6"/>
      <c r="AM10" s="6"/>
      <c r="AN10" s="6"/>
      <c r="AO10" s="6"/>
      <c r="AP10" s="8">
        <v>23771.79</v>
      </c>
      <c r="AQ10" s="6"/>
      <c r="AR10" s="8">
        <v>5500</v>
      </c>
      <c r="AS10" s="6"/>
      <c r="AT10" s="8">
        <f>ROUND((AP10-AR10),5)</f>
        <v>18271.79</v>
      </c>
      <c r="AU10" s="6"/>
      <c r="AV10" s="8">
        <f>ROUND(F10+L10+R10+X10+AD10+AJ10+AP10,5)</f>
        <v>23771.79</v>
      </c>
      <c r="AW10" s="6"/>
      <c r="AX10" s="8">
        <f>ROUND(H10+N10+T10+Z10+AF10+AL10+AR10,5)</f>
        <v>5500</v>
      </c>
      <c r="AY10" s="6"/>
      <c r="AZ10" s="8">
        <f>ROUND((AV10-AX10),5)</f>
        <v>18271.79</v>
      </c>
      <c r="BA10" s="6"/>
      <c r="BB10" s="8">
        <v>0</v>
      </c>
      <c r="BC10" s="6"/>
      <c r="BD10" s="8"/>
      <c r="BE10" s="6"/>
      <c r="BF10" s="8"/>
      <c r="BG10" s="6"/>
      <c r="BH10" s="8">
        <v>0</v>
      </c>
      <c r="BI10" s="6"/>
      <c r="BJ10" s="8"/>
      <c r="BK10" s="6"/>
      <c r="BL10" s="8"/>
      <c r="BM10" s="6"/>
      <c r="BN10" s="8">
        <v>0</v>
      </c>
      <c r="BO10" s="6"/>
      <c r="BP10" s="8"/>
      <c r="BQ10" s="6"/>
      <c r="BR10" s="8"/>
      <c r="BS10" s="6"/>
      <c r="BT10" s="8">
        <v>0</v>
      </c>
      <c r="BU10" s="6"/>
      <c r="BV10" s="5"/>
      <c r="BW10" s="6"/>
      <c r="BX10" s="5"/>
      <c r="BY10" s="6"/>
      <c r="BZ10" s="8">
        <v>0</v>
      </c>
      <c r="CA10" s="6"/>
      <c r="CB10" s="6"/>
      <c r="CC10" s="6"/>
      <c r="CD10" s="6"/>
      <c r="CE10" s="6"/>
      <c r="CF10" s="8">
        <f>ROUND(BB10+BH10+BN10+BT10+BZ10,5)</f>
        <v>0</v>
      </c>
      <c r="CG10" s="6"/>
      <c r="CH10" s="8"/>
      <c r="CI10" s="6"/>
      <c r="CJ10" s="8"/>
      <c r="CK10" s="6"/>
      <c r="CL10" s="8">
        <f>ROUND(AV10+CF10,5)</f>
        <v>23771.79</v>
      </c>
      <c r="CM10" s="6"/>
      <c r="CN10" s="8">
        <f>ROUND(AX10+CH10,5)</f>
        <v>5500</v>
      </c>
      <c r="CO10" s="6"/>
      <c r="CP10" s="8">
        <f>ROUND((CL10-CN10),5)</f>
        <v>18271.79</v>
      </c>
    </row>
    <row r="11" spans="1:94" ht="19.5" thickBot="1" x14ac:dyDescent="0.35">
      <c r="A11" s="2"/>
      <c r="B11" s="2"/>
      <c r="C11" s="2"/>
      <c r="D11" s="2" t="s">
        <v>25</v>
      </c>
      <c r="E11" s="2"/>
      <c r="F11" s="10">
        <f>ROUND(SUM(F8:F10),5)</f>
        <v>-2953</v>
      </c>
      <c r="G11" s="6"/>
      <c r="H11" s="10">
        <f>ROUND(SUM(H8:H10),5)</f>
        <v>-2500</v>
      </c>
      <c r="I11" s="6"/>
      <c r="J11" s="10">
        <f>ROUND((F11-H11),5)</f>
        <v>-453</v>
      </c>
      <c r="K11" s="6"/>
      <c r="L11" s="10">
        <f>ROUND(SUM(L8:L10),5)</f>
        <v>-699</v>
      </c>
      <c r="M11" s="6"/>
      <c r="N11" s="5"/>
      <c r="O11" s="6"/>
      <c r="P11" s="5"/>
      <c r="Q11" s="6"/>
      <c r="R11" s="10">
        <f>ROUND(SUM(R8:R10),5)</f>
        <v>0</v>
      </c>
      <c r="S11" s="6"/>
      <c r="T11" s="5"/>
      <c r="U11" s="6"/>
      <c r="V11" s="5"/>
      <c r="W11" s="6"/>
      <c r="X11" s="10">
        <f>ROUND(SUM(X8:X10),5)</f>
        <v>0</v>
      </c>
      <c r="Y11" s="6"/>
      <c r="Z11" s="5"/>
      <c r="AA11" s="6"/>
      <c r="AB11" s="5"/>
      <c r="AC11" s="6"/>
      <c r="AD11" s="10">
        <f>ROUND(SUM(AD8:AD10),5)</f>
        <v>0</v>
      </c>
      <c r="AE11" s="6"/>
      <c r="AF11" s="6"/>
      <c r="AG11" s="6"/>
      <c r="AH11" s="6"/>
      <c r="AI11" s="6"/>
      <c r="AJ11" s="10">
        <f>ROUND(SUM(AJ8:AJ10),5)</f>
        <v>0</v>
      </c>
      <c r="AK11" s="6"/>
      <c r="AL11" s="6"/>
      <c r="AM11" s="6"/>
      <c r="AN11" s="6"/>
      <c r="AO11" s="6"/>
      <c r="AP11" s="10">
        <f>ROUND(SUM(AP8:AP10),5)</f>
        <v>104633.09</v>
      </c>
      <c r="AQ11" s="6"/>
      <c r="AR11" s="10">
        <f>ROUND(SUM(AR8:AR10),5)</f>
        <v>87800</v>
      </c>
      <c r="AS11" s="6"/>
      <c r="AT11" s="10">
        <f>ROUND((AP11-AR11),5)</f>
        <v>16833.09</v>
      </c>
      <c r="AU11" s="6"/>
      <c r="AV11" s="10">
        <f>ROUND(F11+L11+R11+X11+AD11+AJ11+AP11,5)</f>
        <v>100981.09</v>
      </c>
      <c r="AW11" s="6"/>
      <c r="AX11" s="10">
        <f>ROUND(H11+N11+T11+Z11+AF11+AL11+AR11,5)</f>
        <v>85300</v>
      </c>
      <c r="AY11" s="6"/>
      <c r="AZ11" s="10">
        <f>ROUND((AV11-AX11),5)</f>
        <v>15681.09</v>
      </c>
      <c r="BA11" s="6"/>
      <c r="BB11" s="10">
        <f>ROUND(SUM(BB8:BB10),5)</f>
        <v>2200</v>
      </c>
      <c r="BC11" s="6"/>
      <c r="BD11" s="10">
        <f>ROUND(SUM(BD8:BD10),5)</f>
        <v>1900</v>
      </c>
      <c r="BE11" s="6"/>
      <c r="BF11" s="10">
        <f>ROUND((BB11-BD11),5)</f>
        <v>300</v>
      </c>
      <c r="BG11" s="6"/>
      <c r="BH11" s="10">
        <f>ROUND(SUM(BH8:BH10),5)</f>
        <v>3484.17</v>
      </c>
      <c r="BI11" s="6"/>
      <c r="BJ11" s="10">
        <f>ROUND(SUM(BJ8:BJ10),5)</f>
        <v>3400</v>
      </c>
      <c r="BK11" s="6"/>
      <c r="BL11" s="10">
        <f>ROUND((BH11-BJ11),5)</f>
        <v>84.17</v>
      </c>
      <c r="BM11" s="6"/>
      <c r="BN11" s="10">
        <f>ROUND(SUM(BN8:BN10),5)</f>
        <v>2876.02</v>
      </c>
      <c r="BO11" s="6"/>
      <c r="BP11" s="10">
        <f>ROUND(SUM(BP8:BP10),5)</f>
        <v>3400</v>
      </c>
      <c r="BQ11" s="6"/>
      <c r="BR11" s="10">
        <f>ROUND((BN11-BP11),5)</f>
        <v>-523.98</v>
      </c>
      <c r="BS11" s="6"/>
      <c r="BT11" s="10">
        <f>ROUND(SUM(BT8:BT10),5)</f>
        <v>0</v>
      </c>
      <c r="BU11" s="6"/>
      <c r="BV11" s="5"/>
      <c r="BW11" s="6"/>
      <c r="BX11" s="5"/>
      <c r="BY11" s="6"/>
      <c r="BZ11" s="10">
        <f>ROUND(SUM(BZ8:BZ10),5)</f>
        <v>0</v>
      </c>
      <c r="CA11" s="6"/>
      <c r="CB11" s="6"/>
      <c r="CC11" s="6"/>
      <c r="CD11" s="6"/>
      <c r="CE11" s="6"/>
      <c r="CF11" s="10">
        <f>ROUND(BB11+BH11+BN11+BT11+BZ11,5)</f>
        <v>8560.19</v>
      </c>
      <c r="CG11" s="6"/>
      <c r="CH11" s="10">
        <f>ROUND(BD11+BJ11+BP11+BV11+CB11,5)</f>
        <v>8700</v>
      </c>
      <c r="CI11" s="6"/>
      <c r="CJ11" s="10">
        <f>ROUND((CF11-CH11),5)</f>
        <v>-139.81</v>
      </c>
      <c r="CK11" s="6"/>
      <c r="CL11" s="10">
        <f>ROUND(AV11+CF11,5)</f>
        <v>109541.28</v>
      </c>
      <c r="CM11" s="6"/>
      <c r="CN11" s="10">
        <f>ROUND(AX11+CH11,5)</f>
        <v>94000</v>
      </c>
      <c r="CO11" s="6"/>
      <c r="CP11" s="10">
        <f>ROUND((CL11-CN11),5)</f>
        <v>15541.28</v>
      </c>
    </row>
    <row r="12" spans="1:94" x14ac:dyDescent="0.3">
      <c r="A12" s="2"/>
      <c r="B12" s="2"/>
      <c r="C12" s="2" t="s">
        <v>26</v>
      </c>
      <c r="D12" s="2"/>
      <c r="E12" s="2"/>
      <c r="F12" s="5">
        <f>F11</f>
        <v>-2953</v>
      </c>
      <c r="G12" s="6"/>
      <c r="H12" s="5">
        <f>H11</f>
        <v>-2500</v>
      </c>
      <c r="I12" s="6"/>
      <c r="J12" s="5">
        <f>ROUND((F12-H12),5)</f>
        <v>-453</v>
      </c>
      <c r="K12" s="6"/>
      <c r="L12" s="5">
        <f>L11</f>
        <v>-699</v>
      </c>
      <c r="M12" s="6"/>
      <c r="N12" s="5"/>
      <c r="O12" s="6"/>
      <c r="P12" s="5"/>
      <c r="Q12" s="6"/>
      <c r="R12" s="5">
        <f>R11</f>
        <v>0</v>
      </c>
      <c r="S12" s="6"/>
      <c r="T12" s="5"/>
      <c r="U12" s="6"/>
      <c r="V12" s="5"/>
      <c r="W12" s="6"/>
      <c r="X12" s="5">
        <f>X11</f>
        <v>0</v>
      </c>
      <c r="Y12" s="6"/>
      <c r="Z12" s="5"/>
      <c r="AA12" s="6"/>
      <c r="AB12" s="5"/>
      <c r="AC12" s="6"/>
      <c r="AD12" s="5">
        <f>AD11</f>
        <v>0</v>
      </c>
      <c r="AE12" s="6"/>
      <c r="AF12" s="6"/>
      <c r="AG12" s="6"/>
      <c r="AH12" s="6"/>
      <c r="AI12" s="6"/>
      <c r="AJ12" s="5">
        <f>AJ11</f>
        <v>0</v>
      </c>
      <c r="AK12" s="6"/>
      <c r="AL12" s="6"/>
      <c r="AM12" s="6"/>
      <c r="AN12" s="6"/>
      <c r="AO12" s="6"/>
      <c r="AP12" s="5">
        <f>AP11</f>
        <v>104633.09</v>
      </c>
      <c r="AQ12" s="6"/>
      <c r="AR12" s="5">
        <f>AR11</f>
        <v>87800</v>
      </c>
      <c r="AS12" s="6"/>
      <c r="AT12" s="5">
        <f>ROUND((AP12-AR12),5)</f>
        <v>16833.09</v>
      </c>
      <c r="AU12" s="6"/>
      <c r="AV12" s="5">
        <f>ROUND(F12+L12+R12+X12+AD12+AJ12+AP12,5)</f>
        <v>100981.09</v>
      </c>
      <c r="AW12" s="6"/>
      <c r="AX12" s="5">
        <f>ROUND(H12+N12+T12+Z12+AF12+AL12+AR12,5)</f>
        <v>85300</v>
      </c>
      <c r="AY12" s="6"/>
      <c r="AZ12" s="5">
        <f>ROUND((AV12-AX12),5)</f>
        <v>15681.09</v>
      </c>
      <c r="BA12" s="6"/>
      <c r="BB12" s="5">
        <f>BB11</f>
        <v>2200</v>
      </c>
      <c r="BC12" s="6"/>
      <c r="BD12" s="5">
        <f>BD11</f>
        <v>1900</v>
      </c>
      <c r="BE12" s="6"/>
      <c r="BF12" s="5">
        <f>ROUND((BB12-BD12),5)</f>
        <v>300</v>
      </c>
      <c r="BG12" s="6"/>
      <c r="BH12" s="5">
        <f>BH11</f>
        <v>3484.17</v>
      </c>
      <c r="BI12" s="6"/>
      <c r="BJ12" s="5">
        <f>BJ11</f>
        <v>3400</v>
      </c>
      <c r="BK12" s="6"/>
      <c r="BL12" s="5">
        <f>ROUND((BH12-BJ12),5)</f>
        <v>84.17</v>
      </c>
      <c r="BM12" s="6"/>
      <c r="BN12" s="5">
        <f>BN11</f>
        <v>2876.02</v>
      </c>
      <c r="BO12" s="6"/>
      <c r="BP12" s="5">
        <f>BP11</f>
        <v>3400</v>
      </c>
      <c r="BQ12" s="6"/>
      <c r="BR12" s="5">
        <f>ROUND((BN12-BP12),5)</f>
        <v>-523.98</v>
      </c>
      <c r="BS12" s="6"/>
      <c r="BT12" s="5">
        <f>BT11</f>
        <v>0</v>
      </c>
      <c r="BU12" s="6"/>
      <c r="BV12" s="5"/>
      <c r="BW12" s="6"/>
      <c r="BX12" s="5"/>
      <c r="BY12" s="6"/>
      <c r="BZ12" s="5">
        <f>BZ11</f>
        <v>0</v>
      </c>
      <c r="CA12" s="6"/>
      <c r="CB12" s="6"/>
      <c r="CC12" s="6"/>
      <c r="CD12" s="6"/>
      <c r="CE12" s="6"/>
      <c r="CF12" s="5">
        <f>ROUND(BB12+BH12+BN12+BT12+BZ12,5)</f>
        <v>8560.19</v>
      </c>
      <c r="CG12" s="6"/>
      <c r="CH12" s="5">
        <f>ROUND(BD12+BJ12+BP12+BV12+CB12,5)</f>
        <v>8700</v>
      </c>
      <c r="CI12" s="6"/>
      <c r="CJ12" s="5">
        <f>ROUND((CF12-CH12),5)</f>
        <v>-139.81</v>
      </c>
      <c r="CK12" s="6"/>
      <c r="CL12" s="5">
        <f>ROUND(AV12+CF12,5)</f>
        <v>109541.28</v>
      </c>
      <c r="CM12" s="6"/>
      <c r="CN12" s="5">
        <f>ROUND(AX12+CH12,5)</f>
        <v>94000</v>
      </c>
      <c r="CO12" s="6"/>
      <c r="CP12" s="5">
        <f>ROUND((CL12-CN12),5)</f>
        <v>15541.28</v>
      </c>
    </row>
    <row r="13" spans="1:94" x14ac:dyDescent="0.3">
      <c r="A13" s="2"/>
      <c r="B13" s="2"/>
      <c r="C13" s="2"/>
      <c r="D13" s="2" t="s">
        <v>27</v>
      </c>
      <c r="E13" s="2"/>
      <c r="F13" s="5"/>
      <c r="G13" s="6"/>
      <c r="H13" s="5"/>
      <c r="I13" s="6"/>
      <c r="J13" s="5"/>
      <c r="K13" s="6"/>
      <c r="L13" s="5"/>
      <c r="M13" s="6"/>
      <c r="N13" s="5"/>
      <c r="O13" s="6"/>
      <c r="P13" s="5"/>
      <c r="Q13" s="6"/>
      <c r="R13" s="5"/>
      <c r="S13" s="6"/>
      <c r="T13" s="5"/>
      <c r="U13" s="6"/>
      <c r="V13" s="5"/>
      <c r="W13" s="6"/>
      <c r="X13" s="5"/>
      <c r="Y13" s="6"/>
      <c r="Z13" s="5"/>
      <c r="AA13" s="6"/>
      <c r="AB13" s="5"/>
      <c r="AC13" s="6"/>
      <c r="AD13" s="5"/>
      <c r="AE13" s="6"/>
      <c r="AF13" s="6"/>
      <c r="AG13" s="6"/>
      <c r="AH13" s="6"/>
      <c r="AI13" s="6"/>
      <c r="AJ13" s="5"/>
      <c r="AK13" s="6"/>
      <c r="AL13" s="6"/>
      <c r="AM13" s="6"/>
      <c r="AN13" s="6"/>
      <c r="AO13" s="6"/>
      <c r="AP13" s="5"/>
      <c r="AQ13" s="6"/>
      <c r="AR13" s="5"/>
      <c r="AS13" s="6"/>
      <c r="AT13" s="5"/>
      <c r="AU13" s="6"/>
      <c r="AV13" s="5"/>
      <c r="AW13" s="6"/>
      <c r="AX13" s="5"/>
      <c r="AY13" s="6"/>
      <c r="AZ13" s="5"/>
      <c r="BA13" s="6"/>
      <c r="BB13" s="5"/>
      <c r="BC13" s="6"/>
      <c r="BD13" s="5"/>
      <c r="BE13" s="6"/>
      <c r="BF13" s="5"/>
      <c r="BG13" s="6"/>
      <c r="BH13" s="5"/>
      <c r="BI13" s="6"/>
      <c r="BJ13" s="5"/>
      <c r="BK13" s="6"/>
      <c r="BL13" s="5"/>
      <c r="BM13" s="6"/>
      <c r="BN13" s="5"/>
      <c r="BO13" s="6"/>
      <c r="BP13" s="5"/>
      <c r="BQ13" s="6"/>
      <c r="BR13" s="5"/>
      <c r="BS13" s="6"/>
      <c r="BT13" s="5"/>
      <c r="BU13" s="6"/>
      <c r="BV13" s="5"/>
      <c r="BW13" s="6"/>
      <c r="BX13" s="5"/>
      <c r="BY13" s="6"/>
      <c r="BZ13" s="5"/>
      <c r="CA13" s="6"/>
      <c r="CB13" s="6"/>
      <c r="CC13" s="6"/>
      <c r="CD13" s="6"/>
      <c r="CE13" s="6"/>
      <c r="CF13" s="5"/>
      <c r="CG13" s="6"/>
      <c r="CH13" s="5"/>
      <c r="CI13" s="6"/>
      <c r="CJ13" s="5"/>
      <c r="CK13" s="6"/>
      <c r="CL13" s="5"/>
      <c r="CM13" s="6"/>
      <c r="CN13" s="5"/>
      <c r="CO13" s="6"/>
      <c r="CP13" s="5"/>
    </row>
    <row r="14" spans="1:94" x14ac:dyDescent="0.3">
      <c r="A14" s="2"/>
      <c r="B14" s="2"/>
      <c r="C14" s="2"/>
      <c r="D14" s="2"/>
      <c r="E14" s="2" t="s">
        <v>28</v>
      </c>
      <c r="F14" s="5">
        <v>0</v>
      </c>
      <c r="G14" s="6"/>
      <c r="H14" s="5"/>
      <c r="I14" s="6"/>
      <c r="J14" s="5"/>
      <c r="K14" s="6"/>
      <c r="L14" s="5">
        <v>0</v>
      </c>
      <c r="M14" s="6"/>
      <c r="N14" s="5"/>
      <c r="O14" s="6"/>
      <c r="P14" s="5"/>
      <c r="Q14" s="6"/>
      <c r="R14" s="5">
        <v>0</v>
      </c>
      <c r="S14" s="6"/>
      <c r="T14" s="5"/>
      <c r="U14" s="6"/>
      <c r="V14" s="5"/>
      <c r="W14" s="6"/>
      <c r="X14" s="5">
        <v>0</v>
      </c>
      <c r="Y14" s="6"/>
      <c r="Z14" s="5"/>
      <c r="AA14" s="6"/>
      <c r="AB14" s="5"/>
      <c r="AC14" s="6"/>
      <c r="AD14" s="5">
        <v>0</v>
      </c>
      <c r="AE14" s="6"/>
      <c r="AF14" s="6"/>
      <c r="AG14" s="6"/>
      <c r="AH14" s="6"/>
      <c r="AI14" s="6"/>
      <c r="AJ14" s="5">
        <v>0</v>
      </c>
      <c r="AK14" s="6"/>
      <c r="AL14" s="6"/>
      <c r="AM14" s="6"/>
      <c r="AN14" s="6"/>
      <c r="AO14" s="6"/>
      <c r="AP14" s="5">
        <v>1020.91</v>
      </c>
      <c r="AQ14" s="6"/>
      <c r="AR14" s="5">
        <v>300</v>
      </c>
      <c r="AS14" s="6"/>
      <c r="AT14" s="5">
        <f t="shared" ref="AT14:AT20" si="0">ROUND((AP14-AR14),5)</f>
        <v>720.91</v>
      </c>
      <c r="AU14" s="6"/>
      <c r="AV14" s="5">
        <f t="shared" ref="AV14:AV20" si="1">ROUND(F14+L14+R14+X14+AD14+AJ14+AP14,5)</f>
        <v>1020.91</v>
      </c>
      <c r="AW14" s="6"/>
      <c r="AX14" s="5">
        <f t="shared" ref="AX14:AX20" si="2">ROUND(H14+N14+T14+Z14+AF14+AL14+AR14,5)</f>
        <v>300</v>
      </c>
      <c r="AY14" s="6"/>
      <c r="AZ14" s="5">
        <f t="shared" ref="AZ14:AZ20" si="3">ROUND((AV14-AX14),5)</f>
        <v>720.91</v>
      </c>
      <c r="BA14" s="6"/>
      <c r="BB14" s="5">
        <v>0</v>
      </c>
      <c r="BC14" s="6"/>
      <c r="BD14" s="5"/>
      <c r="BE14" s="6"/>
      <c r="BF14" s="5"/>
      <c r="BG14" s="6"/>
      <c r="BH14" s="5">
        <v>0</v>
      </c>
      <c r="BI14" s="6"/>
      <c r="BJ14" s="5"/>
      <c r="BK14" s="6"/>
      <c r="BL14" s="5"/>
      <c r="BM14" s="6"/>
      <c r="BN14" s="5">
        <v>0</v>
      </c>
      <c r="BO14" s="6"/>
      <c r="BP14" s="5"/>
      <c r="BQ14" s="6"/>
      <c r="BR14" s="5"/>
      <c r="BS14" s="6"/>
      <c r="BT14" s="5">
        <v>0</v>
      </c>
      <c r="BU14" s="6"/>
      <c r="BV14" s="5"/>
      <c r="BW14" s="6"/>
      <c r="BX14" s="5"/>
      <c r="BY14" s="6"/>
      <c r="BZ14" s="5">
        <v>0</v>
      </c>
      <c r="CA14" s="6"/>
      <c r="CB14" s="6"/>
      <c r="CC14" s="6"/>
      <c r="CD14" s="6"/>
      <c r="CE14" s="6"/>
      <c r="CF14" s="5">
        <f t="shared" ref="CF14:CF20" si="4">ROUND(BB14+BH14+BN14+BT14+BZ14,5)</f>
        <v>0</v>
      </c>
      <c r="CG14" s="6"/>
      <c r="CH14" s="5"/>
      <c r="CI14" s="6"/>
      <c r="CJ14" s="5"/>
      <c r="CK14" s="6"/>
      <c r="CL14" s="5">
        <f t="shared" ref="CL14:CL20" si="5">ROUND(AV14+CF14,5)</f>
        <v>1020.91</v>
      </c>
      <c r="CM14" s="6"/>
      <c r="CN14" s="5">
        <f t="shared" ref="CN14:CN20" si="6">ROUND(AX14+CH14,5)</f>
        <v>300</v>
      </c>
      <c r="CO14" s="6"/>
      <c r="CP14" s="5">
        <f t="shared" ref="CP14:CP20" si="7">ROUND((CL14-CN14),5)</f>
        <v>720.91</v>
      </c>
    </row>
    <row r="15" spans="1:94" x14ac:dyDescent="0.3">
      <c r="A15" s="2"/>
      <c r="B15" s="2"/>
      <c r="C15" s="2"/>
      <c r="D15" s="2"/>
      <c r="E15" s="2" t="s">
        <v>29</v>
      </c>
      <c r="F15" s="5">
        <v>0</v>
      </c>
      <c r="G15" s="6"/>
      <c r="H15" s="5"/>
      <c r="I15" s="6"/>
      <c r="J15" s="5"/>
      <c r="K15" s="6"/>
      <c r="L15" s="5">
        <v>0</v>
      </c>
      <c r="M15" s="6"/>
      <c r="N15" s="5"/>
      <c r="O15" s="6"/>
      <c r="P15" s="5"/>
      <c r="Q15" s="6"/>
      <c r="R15" s="5">
        <v>0</v>
      </c>
      <c r="S15" s="6"/>
      <c r="T15" s="5"/>
      <c r="U15" s="6"/>
      <c r="V15" s="5"/>
      <c r="W15" s="6"/>
      <c r="X15" s="5">
        <v>0</v>
      </c>
      <c r="Y15" s="6"/>
      <c r="Z15" s="5"/>
      <c r="AA15" s="6"/>
      <c r="AB15" s="5"/>
      <c r="AC15" s="6"/>
      <c r="AD15" s="5">
        <v>0</v>
      </c>
      <c r="AE15" s="6"/>
      <c r="AF15" s="6"/>
      <c r="AG15" s="6"/>
      <c r="AH15" s="6"/>
      <c r="AI15" s="6"/>
      <c r="AJ15" s="5">
        <v>0</v>
      </c>
      <c r="AK15" s="6"/>
      <c r="AL15" s="6"/>
      <c r="AM15" s="6"/>
      <c r="AN15" s="6"/>
      <c r="AO15" s="6"/>
      <c r="AP15" s="5">
        <v>26172.09</v>
      </c>
      <c r="AQ15" s="6"/>
      <c r="AR15" s="5">
        <v>29000</v>
      </c>
      <c r="AS15" s="6"/>
      <c r="AT15" s="5">
        <f t="shared" si="0"/>
        <v>-2827.91</v>
      </c>
      <c r="AU15" s="6"/>
      <c r="AV15" s="5">
        <f t="shared" si="1"/>
        <v>26172.09</v>
      </c>
      <c r="AW15" s="6"/>
      <c r="AX15" s="5">
        <f t="shared" si="2"/>
        <v>29000</v>
      </c>
      <c r="AY15" s="6"/>
      <c r="AZ15" s="5">
        <f t="shared" si="3"/>
        <v>-2827.91</v>
      </c>
      <c r="BA15" s="6"/>
      <c r="BB15" s="5">
        <v>0</v>
      </c>
      <c r="BC15" s="6"/>
      <c r="BD15" s="5"/>
      <c r="BE15" s="6"/>
      <c r="BF15" s="5"/>
      <c r="BG15" s="6"/>
      <c r="BH15" s="5">
        <v>0</v>
      </c>
      <c r="BI15" s="6"/>
      <c r="BJ15" s="5"/>
      <c r="BK15" s="6"/>
      <c r="BL15" s="5"/>
      <c r="BM15" s="6"/>
      <c r="BN15" s="5">
        <v>0</v>
      </c>
      <c r="BO15" s="6"/>
      <c r="BP15" s="5"/>
      <c r="BQ15" s="6"/>
      <c r="BR15" s="5"/>
      <c r="BS15" s="6"/>
      <c r="BT15" s="5">
        <v>0</v>
      </c>
      <c r="BU15" s="6"/>
      <c r="BV15" s="5"/>
      <c r="BW15" s="6"/>
      <c r="BX15" s="5"/>
      <c r="BY15" s="6"/>
      <c r="BZ15" s="5">
        <v>0</v>
      </c>
      <c r="CA15" s="6"/>
      <c r="CB15" s="6"/>
      <c r="CC15" s="6"/>
      <c r="CD15" s="6"/>
      <c r="CE15" s="6"/>
      <c r="CF15" s="5">
        <f t="shared" si="4"/>
        <v>0</v>
      </c>
      <c r="CG15" s="6"/>
      <c r="CH15" s="5"/>
      <c r="CI15" s="6"/>
      <c r="CJ15" s="5"/>
      <c r="CK15" s="6"/>
      <c r="CL15" s="5">
        <f t="shared" si="5"/>
        <v>26172.09</v>
      </c>
      <c r="CM15" s="6"/>
      <c r="CN15" s="5">
        <f t="shared" si="6"/>
        <v>29000</v>
      </c>
      <c r="CO15" s="6"/>
      <c r="CP15" s="5">
        <f t="shared" si="7"/>
        <v>-2827.91</v>
      </c>
    </row>
    <row r="16" spans="1:94" x14ac:dyDescent="0.3">
      <c r="A16" s="2"/>
      <c r="B16" s="2"/>
      <c r="C16" s="2"/>
      <c r="D16" s="2"/>
      <c r="E16" s="2" t="s">
        <v>65</v>
      </c>
      <c r="F16" s="5">
        <v>0</v>
      </c>
      <c r="G16" s="6"/>
      <c r="H16" s="5"/>
      <c r="I16" s="6"/>
      <c r="J16" s="5"/>
      <c r="K16" s="6"/>
      <c r="L16" s="5">
        <v>0</v>
      </c>
      <c r="M16" s="6"/>
      <c r="N16" s="5"/>
      <c r="O16" s="6"/>
      <c r="P16" s="5"/>
      <c r="Q16" s="6"/>
      <c r="R16" s="5">
        <v>0</v>
      </c>
      <c r="S16" s="6"/>
      <c r="T16" s="5"/>
      <c r="U16" s="6"/>
      <c r="V16" s="5"/>
      <c r="W16" s="6"/>
      <c r="X16" s="5">
        <v>0</v>
      </c>
      <c r="Y16" s="6"/>
      <c r="Z16" s="5"/>
      <c r="AA16" s="6"/>
      <c r="AB16" s="5"/>
      <c r="AC16" s="6"/>
      <c r="AD16" s="5">
        <v>0</v>
      </c>
      <c r="AE16" s="6"/>
      <c r="AF16" s="6"/>
      <c r="AG16" s="6"/>
      <c r="AH16" s="6"/>
      <c r="AI16" s="6"/>
      <c r="AJ16" s="5">
        <v>0</v>
      </c>
      <c r="AK16" s="6"/>
      <c r="AL16" s="6"/>
      <c r="AM16" s="6"/>
      <c r="AN16" s="6"/>
      <c r="AO16" s="6"/>
      <c r="AP16" s="5">
        <v>0</v>
      </c>
      <c r="AQ16" s="6"/>
      <c r="AR16" s="5">
        <v>2750</v>
      </c>
      <c r="AS16" s="6"/>
      <c r="AT16" s="5">
        <f t="shared" si="0"/>
        <v>-2750</v>
      </c>
      <c r="AU16" s="6"/>
      <c r="AV16" s="5">
        <f t="shared" si="1"/>
        <v>0</v>
      </c>
      <c r="AW16" s="6"/>
      <c r="AX16" s="5">
        <f t="shared" si="2"/>
        <v>2750</v>
      </c>
      <c r="AY16" s="6"/>
      <c r="AZ16" s="5">
        <f t="shared" si="3"/>
        <v>-2750</v>
      </c>
      <c r="BA16" s="6"/>
      <c r="BB16" s="5">
        <v>0</v>
      </c>
      <c r="BC16" s="6"/>
      <c r="BD16" s="5"/>
      <c r="BE16" s="6"/>
      <c r="BF16" s="5"/>
      <c r="BG16" s="6"/>
      <c r="BH16" s="5">
        <v>0</v>
      </c>
      <c r="BI16" s="6"/>
      <c r="BJ16" s="5"/>
      <c r="BK16" s="6"/>
      <c r="BL16" s="5"/>
      <c r="BM16" s="6"/>
      <c r="BN16" s="5">
        <v>0</v>
      </c>
      <c r="BO16" s="6"/>
      <c r="BP16" s="5"/>
      <c r="BQ16" s="6"/>
      <c r="BR16" s="5"/>
      <c r="BS16" s="6"/>
      <c r="BT16" s="5">
        <v>0</v>
      </c>
      <c r="BU16" s="6"/>
      <c r="BV16" s="5"/>
      <c r="BW16" s="6"/>
      <c r="BX16" s="5"/>
      <c r="BY16" s="6"/>
      <c r="BZ16" s="5">
        <v>0</v>
      </c>
      <c r="CA16" s="6"/>
      <c r="CB16" s="6"/>
      <c r="CC16" s="6"/>
      <c r="CD16" s="6"/>
      <c r="CE16" s="6"/>
      <c r="CF16" s="5">
        <f t="shared" si="4"/>
        <v>0</v>
      </c>
      <c r="CG16" s="6"/>
      <c r="CH16" s="5"/>
      <c r="CI16" s="6"/>
      <c r="CJ16" s="5"/>
      <c r="CK16" s="6"/>
      <c r="CL16" s="5">
        <f t="shared" si="5"/>
        <v>0</v>
      </c>
      <c r="CM16" s="6"/>
      <c r="CN16" s="5">
        <f t="shared" si="6"/>
        <v>2750</v>
      </c>
      <c r="CO16" s="6"/>
      <c r="CP16" s="5">
        <f t="shared" si="7"/>
        <v>-2750</v>
      </c>
    </row>
    <row r="17" spans="1:94" x14ac:dyDescent="0.3">
      <c r="A17" s="2"/>
      <c r="B17" s="2"/>
      <c r="C17" s="2"/>
      <c r="D17" s="2"/>
      <c r="E17" s="2" t="s">
        <v>68</v>
      </c>
      <c r="F17" s="5">
        <v>0</v>
      </c>
      <c r="G17" s="6"/>
      <c r="H17" s="5">
        <v>5000</v>
      </c>
      <c r="I17" s="6"/>
      <c r="J17" s="5">
        <f>ROUND((F17-H17),5)</f>
        <v>-5000</v>
      </c>
      <c r="K17" s="6"/>
      <c r="L17" s="5">
        <v>0</v>
      </c>
      <c r="M17" s="6"/>
      <c r="N17" s="5"/>
      <c r="O17" s="6"/>
      <c r="P17" s="5"/>
      <c r="Q17" s="6"/>
      <c r="R17" s="5">
        <v>0</v>
      </c>
      <c r="S17" s="6"/>
      <c r="T17" s="5"/>
      <c r="U17" s="6"/>
      <c r="V17" s="5"/>
      <c r="W17" s="6"/>
      <c r="X17" s="5">
        <v>0</v>
      </c>
      <c r="Y17" s="6"/>
      <c r="Z17" s="5"/>
      <c r="AA17" s="6"/>
      <c r="AB17" s="5"/>
      <c r="AC17" s="6"/>
      <c r="AD17" s="5">
        <v>0</v>
      </c>
      <c r="AE17" s="6"/>
      <c r="AF17" s="6"/>
      <c r="AG17" s="6"/>
      <c r="AH17" s="6"/>
      <c r="AI17" s="6"/>
      <c r="AJ17" s="5">
        <v>0</v>
      </c>
      <c r="AK17" s="6"/>
      <c r="AL17" s="6"/>
      <c r="AM17" s="6"/>
      <c r="AN17" s="6"/>
      <c r="AO17" s="6"/>
      <c r="AP17" s="5">
        <v>111481.3</v>
      </c>
      <c r="AQ17" s="6"/>
      <c r="AR17" s="5">
        <v>116000</v>
      </c>
      <c r="AS17" s="6"/>
      <c r="AT17" s="5">
        <f t="shared" si="0"/>
        <v>-4518.7</v>
      </c>
      <c r="AU17" s="6"/>
      <c r="AV17" s="5">
        <f t="shared" si="1"/>
        <v>111481.3</v>
      </c>
      <c r="AW17" s="6"/>
      <c r="AX17" s="5">
        <f t="shared" si="2"/>
        <v>121000</v>
      </c>
      <c r="AY17" s="6"/>
      <c r="AZ17" s="5">
        <f t="shared" si="3"/>
        <v>-9518.7000000000007</v>
      </c>
      <c r="BA17" s="6"/>
      <c r="BB17" s="5">
        <v>0</v>
      </c>
      <c r="BC17" s="6"/>
      <c r="BD17" s="5"/>
      <c r="BE17" s="6"/>
      <c r="BF17" s="5"/>
      <c r="BG17" s="6"/>
      <c r="BH17" s="5">
        <v>0</v>
      </c>
      <c r="BI17" s="6"/>
      <c r="BJ17" s="5"/>
      <c r="BK17" s="6"/>
      <c r="BL17" s="5"/>
      <c r="BM17" s="6"/>
      <c r="BN17" s="5">
        <v>0</v>
      </c>
      <c r="BO17" s="6"/>
      <c r="BP17" s="5"/>
      <c r="BQ17" s="6"/>
      <c r="BR17" s="5"/>
      <c r="BS17" s="6"/>
      <c r="BT17" s="5">
        <v>0</v>
      </c>
      <c r="BU17" s="6"/>
      <c r="BV17" s="5"/>
      <c r="BW17" s="6"/>
      <c r="BX17" s="5"/>
      <c r="BY17" s="6"/>
      <c r="BZ17" s="5">
        <v>0</v>
      </c>
      <c r="CA17" s="6"/>
      <c r="CB17" s="6"/>
      <c r="CC17" s="6"/>
      <c r="CD17" s="6"/>
      <c r="CE17" s="6"/>
      <c r="CF17" s="5">
        <f t="shared" si="4"/>
        <v>0</v>
      </c>
      <c r="CG17" s="6"/>
      <c r="CH17" s="5"/>
      <c r="CI17" s="6"/>
      <c r="CJ17" s="5"/>
      <c r="CK17" s="6"/>
      <c r="CL17" s="5">
        <f t="shared" si="5"/>
        <v>111481.3</v>
      </c>
      <c r="CM17" s="6"/>
      <c r="CN17" s="5">
        <f t="shared" si="6"/>
        <v>121000</v>
      </c>
      <c r="CO17" s="6"/>
      <c r="CP17" s="5">
        <f t="shared" si="7"/>
        <v>-9518.7000000000007</v>
      </c>
    </row>
    <row r="18" spans="1:94" ht="19.5" thickBot="1" x14ac:dyDescent="0.35">
      <c r="A18" s="2"/>
      <c r="B18" s="2"/>
      <c r="C18" s="2"/>
      <c r="D18" s="2"/>
      <c r="E18" s="2" t="s">
        <v>73</v>
      </c>
      <c r="F18" s="8">
        <v>0</v>
      </c>
      <c r="G18" s="6"/>
      <c r="H18" s="8"/>
      <c r="I18" s="6"/>
      <c r="J18" s="8"/>
      <c r="K18" s="6"/>
      <c r="L18" s="8">
        <v>0</v>
      </c>
      <c r="M18" s="6"/>
      <c r="N18" s="5"/>
      <c r="O18" s="6"/>
      <c r="P18" s="5"/>
      <c r="Q18" s="6"/>
      <c r="R18" s="8">
        <v>0</v>
      </c>
      <c r="S18" s="6"/>
      <c r="T18" s="5"/>
      <c r="U18" s="6"/>
      <c r="V18" s="5"/>
      <c r="W18" s="6"/>
      <c r="X18" s="8">
        <v>0</v>
      </c>
      <c r="Y18" s="6"/>
      <c r="Z18" s="5"/>
      <c r="AA18" s="6"/>
      <c r="AB18" s="5"/>
      <c r="AC18" s="6"/>
      <c r="AD18" s="8">
        <v>0</v>
      </c>
      <c r="AE18" s="6"/>
      <c r="AF18" s="6"/>
      <c r="AG18" s="6"/>
      <c r="AH18" s="6"/>
      <c r="AI18" s="6"/>
      <c r="AJ18" s="8">
        <v>0</v>
      </c>
      <c r="AK18" s="6"/>
      <c r="AL18" s="6"/>
      <c r="AM18" s="6"/>
      <c r="AN18" s="6"/>
      <c r="AO18" s="6"/>
      <c r="AP18" s="8">
        <v>9200.7000000000007</v>
      </c>
      <c r="AQ18" s="6"/>
      <c r="AR18" s="8">
        <v>11250</v>
      </c>
      <c r="AS18" s="6"/>
      <c r="AT18" s="8">
        <f t="shared" si="0"/>
        <v>-2049.3000000000002</v>
      </c>
      <c r="AU18" s="6"/>
      <c r="AV18" s="8">
        <f t="shared" si="1"/>
        <v>9200.7000000000007</v>
      </c>
      <c r="AW18" s="6"/>
      <c r="AX18" s="8">
        <f t="shared" si="2"/>
        <v>11250</v>
      </c>
      <c r="AY18" s="6"/>
      <c r="AZ18" s="8">
        <f t="shared" si="3"/>
        <v>-2049.3000000000002</v>
      </c>
      <c r="BA18" s="6"/>
      <c r="BB18" s="8">
        <v>0</v>
      </c>
      <c r="BC18" s="6"/>
      <c r="BD18" s="5"/>
      <c r="BE18" s="6"/>
      <c r="BF18" s="5"/>
      <c r="BG18" s="6"/>
      <c r="BH18" s="8">
        <v>0</v>
      </c>
      <c r="BI18" s="6"/>
      <c r="BJ18" s="5"/>
      <c r="BK18" s="6"/>
      <c r="BL18" s="5"/>
      <c r="BM18" s="6"/>
      <c r="BN18" s="8">
        <v>0</v>
      </c>
      <c r="BO18" s="6"/>
      <c r="BP18" s="5"/>
      <c r="BQ18" s="6"/>
      <c r="BR18" s="5"/>
      <c r="BS18" s="6"/>
      <c r="BT18" s="8">
        <v>0</v>
      </c>
      <c r="BU18" s="6"/>
      <c r="BV18" s="5"/>
      <c r="BW18" s="6"/>
      <c r="BX18" s="5"/>
      <c r="BY18" s="6"/>
      <c r="BZ18" s="8">
        <v>0</v>
      </c>
      <c r="CA18" s="6"/>
      <c r="CB18" s="6"/>
      <c r="CC18" s="6"/>
      <c r="CD18" s="6"/>
      <c r="CE18" s="6"/>
      <c r="CF18" s="8">
        <f t="shared" si="4"/>
        <v>0</v>
      </c>
      <c r="CG18" s="6"/>
      <c r="CH18" s="5"/>
      <c r="CI18" s="6"/>
      <c r="CJ18" s="5"/>
      <c r="CK18" s="6"/>
      <c r="CL18" s="8">
        <f t="shared" si="5"/>
        <v>9200.7000000000007</v>
      </c>
      <c r="CM18" s="6"/>
      <c r="CN18" s="8">
        <f t="shared" si="6"/>
        <v>11250</v>
      </c>
      <c r="CO18" s="6"/>
      <c r="CP18" s="8">
        <f t="shared" si="7"/>
        <v>-2049.3000000000002</v>
      </c>
    </row>
    <row r="19" spans="1:94" ht="19.5" thickBot="1" x14ac:dyDescent="0.35">
      <c r="A19" s="2"/>
      <c r="B19" s="2"/>
      <c r="C19" s="2"/>
      <c r="D19" s="2" t="s">
        <v>78</v>
      </c>
      <c r="E19" s="2"/>
      <c r="F19" s="10">
        <f>ROUND(SUM(F13:F18),5)</f>
        <v>0</v>
      </c>
      <c r="G19" s="6"/>
      <c r="H19" s="10">
        <f>ROUND(SUM(H13:H18),5)</f>
        <v>5000</v>
      </c>
      <c r="I19" s="6"/>
      <c r="J19" s="10">
        <f>ROUND((F19-H19),5)</f>
        <v>-5000</v>
      </c>
      <c r="K19" s="6"/>
      <c r="L19" s="10">
        <f>ROUND(SUM(L13:L18),5)</f>
        <v>0</v>
      </c>
      <c r="M19" s="6"/>
      <c r="N19" s="5"/>
      <c r="O19" s="6"/>
      <c r="P19" s="5"/>
      <c r="Q19" s="6"/>
      <c r="R19" s="10">
        <f>ROUND(SUM(R13:R18),5)</f>
        <v>0</v>
      </c>
      <c r="S19" s="6"/>
      <c r="T19" s="5"/>
      <c r="U19" s="6"/>
      <c r="V19" s="5"/>
      <c r="W19" s="6"/>
      <c r="X19" s="10">
        <f>ROUND(SUM(X13:X18),5)</f>
        <v>0</v>
      </c>
      <c r="Y19" s="6"/>
      <c r="Z19" s="5"/>
      <c r="AA19" s="6"/>
      <c r="AB19" s="5"/>
      <c r="AC19" s="6"/>
      <c r="AD19" s="10">
        <f>ROUND(SUM(AD13:AD18),5)</f>
        <v>0</v>
      </c>
      <c r="AE19" s="6"/>
      <c r="AF19" s="6"/>
      <c r="AG19" s="6"/>
      <c r="AH19" s="6"/>
      <c r="AI19" s="6"/>
      <c r="AJ19" s="10">
        <f>ROUND(SUM(AJ13:AJ18),5)</f>
        <v>0</v>
      </c>
      <c r="AK19" s="6"/>
      <c r="AL19" s="6"/>
      <c r="AM19" s="6"/>
      <c r="AN19" s="6"/>
      <c r="AO19" s="6"/>
      <c r="AP19" s="10">
        <f>ROUND(SUM(AP13:AP18),5)</f>
        <v>147875</v>
      </c>
      <c r="AQ19" s="6"/>
      <c r="AR19" s="10">
        <f>ROUND(SUM(AR13:AR18),5)</f>
        <v>159300</v>
      </c>
      <c r="AS19" s="6"/>
      <c r="AT19" s="10">
        <f t="shared" si="0"/>
        <v>-11425</v>
      </c>
      <c r="AU19" s="6"/>
      <c r="AV19" s="10">
        <f t="shared" si="1"/>
        <v>147875</v>
      </c>
      <c r="AW19" s="6"/>
      <c r="AX19" s="10">
        <f t="shared" si="2"/>
        <v>164300</v>
      </c>
      <c r="AY19" s="6"/>
      <c r="AZ19" s="10">
        <f t="shared" si="3"/>
        <v>-16425</v>
      </c>
      <c r="BA19" s="6"/>
      <c r="BB19" s="10">
        <f>ROUND(SUM(BB13:BB18),5)</f>
        <v>0</v>
      </c>
      <c r="BC19" s="6"/>
      <c r="BD19" s="7"/>
      <c r="BE19" s="6"/>
      <c r="BF19" s="7"/>
      <c r="BG19" s="6"/>
      <c r="BH19" s="10">
        <f>ROUND(SUM(BH13:BH18),5)</f>
        <v>0</v>
      </c>
      <c r="BI19" s="6"/>
      <c r="BJ19" s="7"/>
      <c r="BK19" s="6"/>
      <c r="BL19" s="7"/>
      <c r="BM19" s="6"/>
      <c r="BN19" s="10">
        <f>ROUND(SUM(BN13:BN18),5)</f>
        <v>0</v>
      </c>
      <c r="BO19" s="6"/>
      <c r="BP19" s="7"/>
      <c r="BQ19" s="6"/>
      <c r="BR19" s="7"/>
      <c r="BS19" s="6"/>
      <c r="BT19" s="10">
        <f>ROUND(SUM(BT13:BT18),5)</f>
        <v>0</v>
      </c>
      <c r="BU19" s="6"/>
      <c r="BV19" s="5"/>
      <c r="BW19" s="6"/>
      <c r="BX19" s="5"/>
      <c r="BY19" s="6"/>
      <c r="BZ19" s="10">
        <f>ROUND(SUM(BZ13:BZ18),5)</f>
        <v>0</v>
      </c>
      <c r="CA19" s="6"/>
      <c r="CB19" s="6"/>
      <c r="CC19" s="6"/>
      <c r="CD19" s="6"/>
      <c r="CE19" s="6"/>
      <c r="CF19" s="10">
        <f t="shared" si="4"/>
        <v>0</v>
      </c>
      <c r="CG19" s="6"/>
      <c r="CH19" s="7"/>
      <c r="CI19" s="6"/>
      <c r="CJ19" s="7"/>
      <c r="CK19" s="6"/>
      <c r="CL19" s="10">
        <f t="shared" si="5"/>
        <v>147875</v>
      </c>
      <c r="CM19" s="6"/>
      <c r="CN19" s="10">
        <f t="shared" si="6"/>
        <v>164300</v>
      </c>
      <c r="CO19" s="6"/>
      <c r="CP19" s="10">
        <f t="shared" si="7"/>
        <v>-16425</v>
      </c>
    </row>
    <row r="20" spans="1:94" x14ac:dyDescent="0.3">
      <c r="A20" s="2"/>
      <c r="B20" s="2" t="s">
        <v>79</v>
      </c>
      <c r="C20" s="2"/>
      <c r="D20" s="2"/>
      <c r="E20" s="2"/>
      <c r="F20" s="5">
        <f>ROUND(F7+F12-F19,5)</f>
        <v>-2953</v>
      </c>
      <c r="G20" s="6"/>
      <c r="H20" s="5">
        <f>ROUND(H7+H12-H19,5)</f>
        <v>-7500</v>
      </c>
      <c r="I20" s="6"/>
      <c r="J20" s="5">
        <f>ROUND((F20-H20),5)</f>
        <v>4547</v>
      </c>
      <c r="K20" s="6"/>
      <c r="L20" s="5">
        <f>ROUND(L7+L12-L19,5)</f>
        <v>-699</v>
      </c>
      <c r="M20" s="6"/>
      <c r="N20" s="5"/>
      <c r="O20" s="6"/>
      <c r="P20" s="5"/>
      <c r="Q20" s="6"/>
      <c r="R20" s="5">
        <f>ROUND(R7+R12-R19,5)</f>
        <v>0</v>
      </c>
      <c r="S20" s="6"/>
      <c r="T20" s="5"/>
      <c r="U20" s="6"/>
      <c r="V20" s="5"/>
      <c r="W20" s="6"/>
      <c r="X20" s="5">
        <f>ROUND(X7+X12-X19,5)</f>
        <v>0</v>
      </c>
      <c r="Y20" s="6"/>
      <c r="Z20" s="5"/>
      <c r="AA20" s="6"/>
      <c r="AB20" s="5"/>
      <c r="AC20" s="6"/>
      <c r="AD20" s="5">
        <f>ROUND(AD7+AD12-AD19,5)</f>
        <v>0</v>
      </c>
      <c r="AE20" s="6"/>
      <c r="AF20" s="6"/>
      <c r="AG20" s="6"/>
      <c r="AH20" s="6"/>
      <c r="AI20" s="6"/>
      <c r="AJ20" s="5">
        <f>ROUND(AJ7+AJ12-AJ19,5)</f>
        <v>0</v>
      </c>
      <c r="AK20" s="6"/>
      <c r="AL20" s="6"/>
      <c r="AM20" s="6"/>
      <c r="AN20" s="6"/>
      <c r="AO20" s="6"/>
      <c r="AP20" s="5">
        <f>ROUND(AP7+AP12-AP19,5)</f>
        <v>-43241.91</v>
      </c>
      <c r="AQ20" s="6"/>
      <c r="AR20" s="5">
        <f>ROUND(AR7+AR12-AR19,5)</f>
        <v>-71500</v>
      </c>
      <c r="AS20" s="6"/>
      <c r="AT20" s="5">
        <f t="shared" si="0"/>
        <v>28258.09</v>
      </c>
      <c r="AU20" s="6"/>
      <c r="AV20" s="5">
        <f t="shared" si="1"/>
        <v>-46893.91</v>
      </c>
      <c r="AW20" s="6"/>
      <c r="AX20" s="5">
        <f t="shared" si="2"/>
        <v>-79000</v>
      </c>
      <c r="AY20" s="6"/>
      <c r="AZ20" s="5">
        <f t="shared" si="3"/>
        <v>32106.09</v>
      </c>
      <c r="BA20" s="6"/>
      <c r="BB20" s="5">
        <f>ROUND(BB7+BB12-BB19,5)</f>
        <v>2200</v>
      </c>
      <c r="BC20" s="6"/>
      <c r="BD20" s="5">
        <f>ROUND(BD7+BD12-BD19,5)</f>
        <v>1900</v>
      </c>
      <c r="BE20" s="6"/>
      <c r="BF20" s="5">
        <f>ROUND((BB20-BD20),5)</f>
        <v>300</v>
      </c>
      <c r="BG20" s="6"/>
      <c r="BH20" s="5">
        <f>ROUND(BH7+BH12-BH19,5)</f>
        <v>3484.17</v>
      </c>
      <c r="BI20" s="6"/>
      <c r="BJ20" s="5">
        <f>ROUND(BJ7+BJ12-BJ19,5)</f>
        <v>3400</v>
      </c>
      <c r="BK20" s="6"/>
      <c r="BL20" s="5">
        <f>ROUND((BH20-BJ20),5)</f>
        <v>84.17</v>
      </c>
      <c r="BM20" s="6"/>
      <c r="BN20" s="5">
        <f>ROUND(BN7+BN12-BN19,5)</f>
        <v>2876.02</v>
      </c>
      <c r="BO20" s="6"/>
      <c r="BP20" s="5">
        <f>ROUND(BP7+BP12-BP19,5)</f>
        <v>3400</v>
      </c>
      <c r="BQ20" s="6"/>
      <c r="BR20" s="5">
        <f>ROUND((BN20-BP20),5)</f>
        <v>-523.98</v>
      </c>
      <c r="BS20" s="6"/>
      <c r="BT20" s="5">
        <f>ROUND(BT7+BT12-BT19,5)</f>
        <v>0</v>
      </c>
      <c r="BU20" s="6"/>
      <c r="BV20" s="5"/>
      <c r="BW20" s="6"/>
      <c r="BX20" s="5"/>
      <c r="BY20" s="6"/>
      <c r="BZ20" s="5">
        <f>ROUND(BZ7+BZ12-BZ19,5)</f>
        <v>0</v>
      </c>
      <c r="CA20" s="6"/>
      <c r="CB20" s="6"/>
      <c r="CC20" s="6"/>
      <c r="CD20" s="6"/>
      <c r="CE20" s="6"/>
      <c r="CF20" s="5">
        <f t="shared" si="4"/>
        <v>8560.19</v>
      </c>
      <c r="CG20" s="6"/>
      <c r="CH20" s="5">
        <f>ROUND(BD20+BJ20+BP20+BV20+CB20,5)</f>
        <v>8700</v>
      </c>
      <c r="CI20" s="6"/>
      <c r="CJ20" s="5">
        <f>ROUND((CF20-CH20),5)</f>
        <v>-139.81</v>
      </c>
      <c r="CK20" s="6"/>
      <c r="CL20" s="5">
        <f t="shared" si="5"/>
        <v>-38333.72</v>
      </c>
      <c r="CM20" s="6"/>
      <c r="CN20" s="5">
        <f t="shared" si="6"/>
        <v>-70300</v>
      </c>
      <c r="CO20" s="6"/>
      <c r="CP20" s="5">
        <f t="shared" si="7"/>
        <v>31966.28</v>
      </c>
    </row>
    <row r="21" spans="1:94" x14ac:dyDescent="0.3">
      <c r="A21" s="2"/>
      <c r="B21" s="2" t="s">
        <v>80</v>
      </c>
      <c r="C21" s="2"/>
      <c r="D21" s="2"/>
      <c r="E21" s="2"/>
      <c r="F21" s="5"/>
      <c r="G21" s="6"/>
      <c r="H21" s="5"/>
      <c r="I21" s="6"/>
      <c r="J21" s="5"/>
      <c r="K21" s="6"/>
      <c r="L21" s="5"/>
      <c r="M21" s="6"/>
      <c r="N21" s="5"/>
      <c r="O21" s="6"/>
      <c r="P21" s="5"/>
      <c r="Q21" s="6"/>
      <c r="R21" s="5"/>
      <c r="S21" s="6"/>
      <c r="T21" s="5"/>
      <c r="U21" s="6"/>
      <c r="V21" s="5"/>
      <c r="W21" s="6"/>
      <c r="X21" s="5"/>
      <c r="Y21" s="6"/>
      <c r="Z21" s="5"/>
      <c r="AA21" s="6"/>
      <c r="AB21" s="5"/>
      <c r="AC21" s="6"/>
      <c r="AD21" s="5"/>
      <c r="AE21" s="6"/>
      <c r="AF21" s="6"/>
      <c r="AG21" s="6"/>
      <c r="AH21" s="6"/>
      <c r="AI21" s="6"/>
      <c r="AJ21" s="5"/>
      <c r="AK21" s="6"/>
      <c r="AL21" s="6"/>
      <c r="AM21" s="6"/>
      <c r="AN21" s="6"/>
      <c r="AO21" s="6"/>
      <c r="AP21" s="5"/>
      <c r="AQ21" s="6"/>
      <c r="AR21" s="5"/>
      <c r="AS21" s="6"/>
      <c r="AT21" s="5"/>
      <c r="AU21" s="6"/>
      <c r="AV21" s="5"/>
      <c r="AW21" s="6"/>
      <c r="AX21" s="5"/>
      <c r="AY21" s="6"/>
      <c r="AZ21" s="5"/>
      <c r="BA21" s="6"/>
      <c r="BB21" s="5"/>
      <c r="BC21" s="6"/>
      <c r="BD21" s="5"/>
      <c r="BE21" s="6"/>
      <c r="BF21" s="5"/>
      <c r="BG21" s="6"/>
      <c r="BH21" s="5"/>
      <c r="BI21" s="6"/>
      <c r="BJ21" s="5"/>
      <c r="BK21" s="6"/>
      <c r="BL21" s="5"/>
      <c r="BM21" s="6"/>
      <c r="BN21" s="5"/>
      <c r="BO21" s="6"/>
      <c r="BP21" s="5"/>
      <c r="BQ21" s="6"/>
      <c r="BR21" s="5"/>
      <c r="BS21" s="6"/>
      <c r="BT21" s="5"/>
      <c r="BU21" s="6"/>
      <c r="BV21" s="5"/>
      <c r="BW21" s="6"/>
      <c r="BX21" s="5"/>
      <c r="BY21" s="6"/>
      <c r="BZ21" s="5"/>
      <c r="CA21" s="6"/>
      <c r="CB21" s="6"/>
      <c r="CC21" s="6"/>
      <c r="CD21" s="6"/>
      <c r="CE21" s="6"/>
      <c r="CF21" s="5"/>
      <c r="CG21" s="6"/>
      <c r="CH21" s="5"/>
      <c r="CI21" s="6"/>
      <c r="CJ21" s="5"/>
      <c r="CK21" s="6"/>
      <c r="CL21" s="5"/>
      <c r="CM21" s="6"/>
      <c r="CN21" s="5"/>
      <c r="CO21" s="6"/>
      <c r="CP21" s="5"/>
    </row>
    <row r="22" spans="1:94" x14ac:dyDescent="0.3">
      <c r="A22" s="2"/>
      <c r="B22" s="2"/>
      <c r="C22" s="2" t="s">
        <v>81</v>
      </c>
      <c r="D22" s="2"/>
      <c r="E22" s="2"/>
      <c r="F22" s="5"/>
      <c r="G22" s="6"/>
      <c r="H22" s="5"/>
      <c r="I22" s="6"/>
      <c r="J22" s="5"/>
      <c r="K22" s="6"/>
      <c r="L22" s="5"/>
      <c r="M22" s="6"/>
      <c r="N22" s="5"/>
      <c r="O22" s="6"/>
      <c r="P22" s="5"/>
      <c r="Q22" s="6"/>
      <c r="R22" s="5"/>
      <c r="S22" s="6"/>
      <c r="T22" s="5"/>
      <c r="U22" s="6"/>
      <c r="V22" s="5"/>
      <c r="W22" s="6"/>
      <c r="X22" s="5"/>
      <c r="Y22" s="6"/>
      <c r="Z22" s="5"/>
      <c r="AA22" s="6"/>
      <c r="AB22" s="5"/>
      <c r="AC22" s="6"/>
      <c r="AD22" s="5"/>
      <c r="AE22" s="6"/>
      <c r="AF22" s="6"/>
      <c r="AG22" s="6"/>
      <c r="AH22" s="6"/>
      <c r="AI22" s="6"/>
      <c r="AJ22" s="5"/>
      <c r="AK22" s="6"/>
      <c r="AL22" s="6"/>
      <c r="AM22" s="6"/>
      <c r="AN22" s="6"/>
      <c r="AO22" s="6"/>
      <c r="AP22" s="5"/>
      <c r="AQ22" s="6"/>
      <c r="AR22" s="5"/>
      <c r="AS22" s="6"/>
      <c r="AT22" s="5"/>
      <c r="AU22" s="6"/>
      <c r="AV22" s="5"/>
      <c r="AW22" s="6"/>
      <c r="AX22" s="5"/>
      <c r="AY22" s="6"/>
      <c r="AZ22" s="5"/>
      <c r="BA22" s="6"/>
      <c r="BB22" s="5"/>
      <c r="BC22" s="6"/>
      <c r="BD22" s="5"/>
      <c r="BE22" s="6"/>
      <c r="BF22" s="5"/>
      <c r="BG22" s="6"/>
      <c r="BH22" s="5"/>
      <c r="BI22" s="6"/>
      <c r="BJ22" s="5"/>
      <c r="BK22" s="6"/>
      <c r="BL22" s="5"/>
      <c r="BM22" s="6"/>
      <c r="BN22" s="5"/>
      <c r="BO22" s="6"/>
      <c r="BP22" s="5"/>
      <c r="BQ22" s="6"/>
      <c r="BR22" s="5"/>
      <c r="BS22" s="6"/>
      <c r="BT22" s="5"/>
      <c r="BU22" s="6"/>
      <c r="BV22" s="5"/>
      <c r="BW22" s="6"/>
      <c r="BX22" s="5"/>
      <c r="BY22" s="6"/>
      <c r="BZ22" s="5"/>
      <c r="CA22" s="6"/>
      <c r="CB22" s="6"/>
      <c r="CC22" s="6"/>
      <c r="CD22" s="6"/>
      <c r="CE22" s="6"/>
      <c r="CF22" s="5"/>
      <c r="CG22" s="6"/>
      <c r="CH22" s="5"/>
      <c r="CI22" s="6"/>
      <c r="CJ22" s="5"/>
      <c r="CK22" s="6"/>
      <c r="CL22" s="5"/>
      <c r="CM22" s="6"/>
      <c r="CN22" s="5"/>
      <c r="CO22" s="6"/>
      <c r="CP22" s="5"/>
    </row>
    <row r="23" spans="1:94" x14ac:dyDescent="0.3">
      <c r="A23" s="2"/>
      <c r="B23" s="2"/>
      <c r="C23" s="2"/>
      <c r="D23" s="2" t="s">
        <v>82</v>
      </c>
      <c r="E23" s="2"/>
      <c r="F23" s="5">
        <v>43030.7</v>
      </c>
      <c r="G23" s="6"/>
      <c r="H23" s="5">
        <v>34500</v>
      </c>
      <c r="I23" s="6"/>
      <c r="J23" s="5">
        <f>ROUND((F23-H23),5)</f>
        <v>8530.7000000000007</v>
      </c>
      <c r="K23" s="6"/>
      <c r="L23" s="5">
        <v>65190</v>
      </c>
      <c r="M23" s="6"/>
      <c r="N23" s="5">
        <v>63000</v>
      </c>
      <c r="O23" s="6"/>
      <c r="P23" s="5">
        <f>ROUND((L23-N23),5)</f>
        <v>2190</v>
      </c>
      <c r="Q23" s="6"/>
      <c r="R23" s="5">
        <v>0</v>
      </c>
      <c r="S23" s="6"/>
      <c r="T23" s="5">
        <v>1500</v>
      </c>
      <c r="U23" s="6"/>
      <c r="V23" s="5">
        <f>ROUND((R23-T23),5)</f>
        <v>-1500</v>
      </c>
      <c r="W23" s="6"/>
      <c r="X23" s="5">
        <v>11766.49</v>
      </c>
      <c r="Y23" s="6"/>
      <c r="Z23" s="5">
        <v>15000</v>
      </c>
      <c r="AA23" s="6"/>
      <c r="AB23" s="5">
        <f>ROUND((X23-Z23),5)</f>
        <v>-3233.51</v>
      </c>
      <c r="AC23" s="6"/>
      <c r="AD23" s="5">
        <v>0</v>
      </c>
      <c r="AE23" s="6"/>
      <c r="AF23" s="6"/>
      <c r="AG23" s="6"/>
      <c r="AH23" s="6"/>
      <c r="AI23" s="6"/>
      <c r="AJ23" s="5">
        <v>25000</v>
      </c>
      <c r="AK23" s="6"/>
      <c r="AL23" s="6"/>
      <c r="AM23" s="6"/>
      <c r="AN23" s="6"/>
      <c r="AO23" s="6"/>
      <c r="AP23" s="5">
        <v>0</v>
      </c>
      <c r="AQ23" s="6"/>
      <c r="AR23" s="5"/>
      <c r="AS23" s="6"/>
      <c r="AT23" s="5"/>
      <c r="AU23" s="6"/>
      <c r="AV23" s="5">
        <f>ROUND(F23+L23+R23+X23+AD23+AJ23+AP23,5)</f>
        <v>144987.19</v>
      </c>
      <c r="AW23" s="6"/>
      <c r="AX23" s="5">
        <f>ROUND(H23+N23+T23+Z23+AF23+AL23+AR23,5)</f>
        <v>114000</v>
      </c>
      <c r="AY23" s="6"/>
      <c r="AZ23" s="5">
        <f>ROUND((AV23-AX23),5)</f>
        <v>30987.19</v>
      </c>
      <c r="BA23" s="6"/>
      <c r="BB23" s="5">
        <v>929</v>
      </c>
      <c r="BC23" s="6"/>
      <c r="BD23" s="5">
        <v>1800</v>
      </c>
      <c r="BE23" s="6"/>
      <c r="BF23" s="5">
        <f>ROUND((BB23-BD23),5)</f>
        <v>-871</v>
      </c>
      <c r="BG23" s="6"/>
      <c r="BH23" s="5">
        <v>570.6</v>
      </c>
      <c r="BI23" s="6"/>
      <c r="BJ23" s="5">
        <v>3300</v>
      </c>
      <c r="BK23" s="6"/>
      <c r="BL23" s="5">
        <f>ROUND((BH23-BJ23),5)</f>
        <v>-2729.4</v>
      </c>
      <c r="BM23" s="6"/>
      <c r="BN23" s="5">
        <v>5474</v>
      </c>
      <c r="BO23" s="6"/>
      <c r="BP23" s="5">
        <v>3300</v>
      </c>
      <c r="BQ23" s="6"/>
      <c r="BR23" s="5">
        <f>ROUND((BN23-BP23),5)</f>
        <v>2174</v>
      </c>
      <c r="BS23" s="6"/>
      <c r="BT23" s="5">
        <v>882.88</v>
      </c>
      <c r="BU23" s="6"/>
      <c r="BV23" s="5">
        <v>350</v>
      </c>
      <c r="BW23" s="6"/>
      <c r="BX23" s="5">
        <f>ROUND((BT23-BV23),5)</f>
        <v>532.88</v>
      </c>
      <c r="BY23" s="6"/>
      <c r="BZ23" s="5">
        <v>0</v>
      </c>
      <c r="CA23" s="6"/>
      <c r="CB23" s="6"/>
      <c r="CC23" s="6"/>
      <c r="CD23" s="6"/>
      <c r="CE23" s="6"/>
      <c r="CF23" s="5">
        <f>ROUND(BB23+BH23+BN23+BT23+BZ23,5)</f>
        <v>7856.48</v>
      </c>
      <c r="CG23" s="6"/>
      <c r="CH23" s="5">
        <f>ROUND(BD23+BJ23+BP23+BV23+CB23,5)</f>
        <v>8750</v>
      </c>
      <c r="CI23" s="6"/>
      <c r="CJ23" s="5">
        <f>ROUND((CF23-CH23),5)</f>
        <v>-893.52</v>
      </c>
      <c r="CK23" s="6"/>
      <c r="CL23" s="5">
        <f>ROUND(AV23+CF23,5)</f>
        <v>152843.67000000001</v>
      </c>
      <c r="CM23" s="6"/>
      <c r="CN23" s="5">
        <f>ROUND(AX23+CH23,5)</f>
        <v>122750</v>
      </c>
      <c r="CO23" s="6"/>
      <c r="CP23" s="5">
        <f>ROUND((CL23-CN23),5)</f>
        <v>30093.67</v>
      </c>
    </row>
    <row r="24" spans="1:94" ht="19.5" thickBot="1" x14ac:dyDescent="0.35">
      <c r="A24" s="2"/>
      <c r="B24" s="2"/>
      <c r="C24" s="2"/>
      <c r="D24" s="2" t="s">
        <v>90</v>
      </c>
      <c r="E24" s="2"/>
      <c r="F24" s="7">
        <v>0</v>
      </c>
      <c r="G24" s="6"/>
      <c r="H24" s="7"/>
      <c r="I24" s="6"/>
      <c r="J24" s="7"/>
      <c r="K24" s="6"/>
      <c r="L24" s="7">
        <v>0</v>
      </c>
      <c r="M24" s="6"/>
      <c r="N24" s="7"/>
      <c r="O24" s="6"/>
      <c r="P24" s="7"/>
      <c r="Q24" s="6"/>
      <c r="R24" s="7">
        <v>0</v>
      </c>
      <c r="S24" s="6"/>
      <c r="T24" s="7"/>
      <c r="U24" s="6"/>
      <c r="V24" s="7"/>
      <c r="W24" s="6"/>
      <c r="X24" s="7">
        <v>0</v>
      </c>
      <c r="Y24" s="6"/>
      <c r="Z24" s="7"/>
      <c r="AA24" s="6"/>
      <c r="AB24" s="7"/>
      <c r="AC24" s="6"/>
      <c r="AD24" s="7">
        <v>368</v>
      </c>
      <c r="AE24" s="6"/>
      <c r="AF24" s="6"/>
      <c r="AG24" s="6"/>
      <c r="AH24" s="6"/>
      <c r="AI24" s="6"/>
      <c r="AJ24" s="7">
        <v>0</v>
      </c>
      <c r="AK24" s="6"/>
      <c r="AL24" s="6"/>
      <c r="AM24" s="6"/>
      <c r="AN24" s="6"/>
      <c r="AO24" s="6"/>
      <c r="AP24" s="7">
        <v>0</v>
      </c>
      <c r="AQ24" s="6"/>
      <c r="AR24" s="5"/>
      <c r="AS24" s="6"/>
      <c r="AT24" s="5"/>
      <c r="AU24" s="6"/>
      <c r="AV24" s="7">
        <f>ROUND(F24+L24+R24+X24+AD24+AJ24+AP24,5)</f>
        <v>368</v>
      </c>
      <c r="AW24" s="6"/>
      <c r="AX24" s="7"/>
      <c r="AY24" s="6"/>
      <c r="AZ24" s="7"/>
      <c r="BA24" s="6"/>
      <c r="BB24" s="7">
        <v>0</v>
      </c>
      <c r="BC24" s="6"/>
      <c r="BD24" s="7"/>
      <c r="BE24" s="6"/>
      <c r="BF24" s="7"/>
      <c r="BG24" s="6"/>
      <c r="BH24" s="7">
        <v>0</v>
      </c>
      <c r="BI24" s="6"/>
      <c r="BJ24" s="7">
        <v>0</v>
      </c>
      <c r="BK24" s="6"/>
      <c r="BL24" s="7">
        <f>ROUND((BH24-BJ24),5)</f>
        <v>0</v>
      </c>
      <c r="BM24" s="6"/>
      <c r="BN24" s="7">
        <v>0</v>
      </c>
      <c r="BO24" s="6"/>
      <c r="BP24" s="7"/>
      <c r="BQ24" s="6"/>
      <c r="BR24" s="7"/>
      <c r="BS24" s="6"/>
      <c r="BT24" s="7">
        <v>0</v>
      </c>
      <c r="BU24" s="6"/>
      <c r="BV24" s="7"/>
      <c r="BW24" s="6"/>
      <c r="BX24" s="7"/>
      <c r="BY24" s="6"/>
      <c r="BZ24" s="7">
        <v>0</v>
      </c>
      <c r="CA24" s="6"/>
      <c r="CB24" s="6"/>
      <c r="CC24" s="6"/>
      <c r="CD24" s="6"/>
      <c r="CE24" s="6"/>
      <c r="CF24" s="7">
        <f>ROUND(BB24+BH24+BN24+BT24+BZ24,5)</f>
        <v>0</v>
      </c>
      <c r="CG24" s="6"/>
      <c r="CH24" s="7">
        <f>ROUND(BD24+BJ24+BP24+BV24+CB24,5)</f>
        <v>0</v>
      </c>
      <c r="CI24" s="6"/>
      <c r="CJ24" s="7">
        <f>ROUND((CF24-CH24),5)</f>
        <v>0</v>
      </c>
      <c r="CK24" s="6"/>
      <c r="CL24" s="7">
        <f>ROUND(AV24+CF24,5)</f>
        <v>368</v>
      </c>
      <c r="CM24" s="6"/>
      <c r="CN24" s="7">
        <f>ROUND(AX24+CH24,5)</f>
        <v>0</v>
      </c>
      <c r="CO24" s="6"/>
      <c r="CP24" s="7">
        <f>ROUND((CL24-CN24),5)</f>
        <v>368</v>
      </c>
    </row>
    <row r="25" spans="1:94" x14ac:dyDescent="0.3">
      <c r="A25" s="2"/>
      <c r="B25" s="2"/>
      <c r="C25" s="2" t="s">
        <v>91</v>
      </c>
      <c r="D25" s="2"/>
      <c r="E25" s="2"/>
      <c r="F25" s="5">
        <f>ROUND(SUM(F22:F24),5)</f>
        <v>43030.7</v>
      </c>
      <c r="G25" s="6"/>
      <c r="H25" s="5">
        <f>ROUND(SUM(H22:H24),5)</f>
        <v>34500</v>
      </c>
      <c r="I25" s="6"/>
      <c r="J25" s="5">
        <f>ROUND((F25-H25),5)</f>
        <v>8530.7000000000007</v>
      </c>
      <c r="K25" s="6"/>
      <c r="L25" s="5">
        <f>ROUND(SUM(L22:L24),5)</f>
        <v>65190</v>
      </c>
      <c r="M25" s="6"/>
      <c r="N25" s="5">
        <f>ROUND(SUM(N22:N24),5)</f>
        <v>63000</v>
      </c>
      <c r="O25" s="6"/>
      <c r="P25" s="5">
        <f>ROUND((L25-N25),5)</f>
        <v>2190</v>
      </c>
      <c r="Q25" s="6"/>
      <c r="R25" s="5">
        <f>ROUND(SUM(R22:R24),5)</f>
        <v>0</v>
      </c>
      <c r="S25" s="6"/>
      <c r="T25" s="5">
        <f>ROUND(SUM(T22:T24),5)</f>
        <v>1500</v>
      </c>
      <c r="U25" s="6"/>
      <c r="V25" s="5">
        <f>ROUND((R25-T25),5)</f>
        <v>-1500</v>
      </c>
      <c r="W25" s="6"/>
      <c r="X25" s="5">
        <f>ROUND(SUM(X22:X24),5)</f>
        <v>11766.49</v>
      </c>
      <c r="Y25" s="6"/>
      <c r="Z25" s="5">
        <f>ROUND(SUM(Z22:Z24),5)</f>
        <v>15000</v>
      </c>
      <c r="AA25" s="6"/>
      <c r="AB25" s="5">
        <f>ROUND((X25-Z25),5)</f>
        <v>-3233.51</v>
      </c>
      <c r="AC25" s="6"/>
      <c r="AD25" s="5">
        <f>ROUND(SUM(AD22:AD24),5)</f>
        <v>368</v>
      </c>
      <c r="AE25" s="6"/>
      <c r="AF25" s="6"/>
      <c r="AG25" s="6"/>
      <c r="AH25" s="6"/>
      <c r="AI25" s="6"/>
      <c r="AJ25" s="5">
        <f>ROUND(SUM(AJ22:AJ24),5)</f>
        <v>25000</v>
      </c>
      <c r="AK25" s="6"/>
      <c r="AL25" s="6"/>
      <c r="AM25" s="6"/>
      <c r="AN25" s="6"/>
      <c r="AO25" s="6"/>
      <c r="AP25" s="5">
        <f>ROUND(SUM(AP22:AP24),5)</f>
        <v>0</v>
      </c>
      <c r="AQ25" s="6"/>
      <c r="AR25" s="5"/>
      <c r="AS25" s="6"/>
      <c r="AT25" s="5"/>
      <c r="AU25" s="6"/>
      <c r="AV25" s="5">
        <f>ROUND(F25+L25+R25+X25+AD25+AJ25+AP25,5)</f>
        <v>145355.19</v>
      </c>
      <c r="AW25" s="6"/>
      <c r="AX25" s="5">
        <f>ROUND(H25+N25+T25+Z25+AF25+AL25+AR25,5)</f>
        <v>114000</v>
      </c>
      <c r="AY25" s="6"/>
      <c r="AZ25" s="5">
        <f>ROUND((AV25-AX25),5)</f>
        <v>31355.19</v>
      </c>
      <c r="BA25" s="6"/>
      <c r="BB25" s="5">
        <f>ROUND(SUM(BB22:BB24),5)</f>
        <v>929</v>
      </c>
      <c r="BC25" s="6"/>
      <c r="BD25" s="5">
        <f>ROUND(SUM(BD22:BD24),5)</f>
        <v>1800</v>
      </c>
      <c r="BE25" s="6"/>
      <c r="BF25" s="5">
        <f>ROUND((BB25-BD25),5)</f>
        <v>-871</v>
      </c>
      <c r="BG25" s="6"/>
      <c r="BH25" s="5">
        <f>ROUND(SUM(BH22:BH24),5)</f>
        <v>570.6</v>
      </c>
      <c r="BI25" s="6"/>
      <c r="BJ25" s="5">
        <f>ROUND(SUM(BJ22:BJ24),5)</f>
        <v>3300</v>
      </c>
      <c r="BK25" s="6"/>
      <c r="BL25" s="5">
        <f>ROUND((BH25-BJ25),5)</f>
        <v>-2729.4</v>
      </c>
      <c r="BM25" s="6"/>
      <c r="BN25" s="5">
        <f>ROUND(SUM(BN22:BN24),5)</f>
        <v>5474</v>
      </c>
      <c r="BO25" s="6"/>
      <c r="BP25" s="5">
        <f>ROUND(SUM(BP22:BP24),5)</f>
        <v>3300</v>
      </c>
      <c r="BQ25" s="6"/>
      <c r="BR25" s="5">
        <f>ROUND((BN25-BP25),5)</f>
        <v>2174</v>
      </c>
      <c r="BS25" s="6"/>
      <c r="BT25" s="5">
        <f>ROUND(SUM(BT22:BT24),5)</f>
        <v>882.88</v>
      </c>
      <c r="BU25" s="6"/>
      <c r="BV25" s="5">
        <f>ROUND(SUM(BV22:BV24),5)</f>
        <v>350</v>
      </c>
      <c r="BW25" s="6"/>
      <c r="BX25" s="5">
        <f>ROUND((BT25-BV25),5)</f>
        <v>532.88</v>
      </c>
      <c r="BY25" s="6"/>
      <c r="BZ25" s="5">
        <f>ROUND(SUM(BZ22:BZ24),5)</f>
        <v>0</v>
      </c>
      <c r="CA25" s="6"/>
      <c r="CB25" s="6"/>
      <c r="CC25" s="6"/>
      <c r="CD25" s="6"/>
      <c r="CE25" s="6"/>
      <c r="CF25" s="5">
        <f>ROUND(BB25+BH25+BN25+BT25+BZ25,5)</f>
        <v>7856.48</v>
      </c>
      <c r="CG25" s="6"/>
      <c r="CH25" s="5">
        <f>ROUND(BD25+BJ25+BP25+BV25+CB25,5)</f>
        <v>8750</v>
      </c>
      <c r="CI25" s="6"/>
      <c r="CJ25" s="5">
        <f>ROUND((CF25-CH25),5)</f>
        <v>-893.52</v>
      </c>
      <c r="CK25" s="6"/>
      <c r="CL25" s="5">
        <f>ROUND(AV25+CF25,5)</f>
        <v>153211.67000000001</v>
      </c>
      <c r="CM25" s="6"/>
      <c r="CN25" s="5">
        <f>ROUND(AX25+CH25,5)</f>
        <v>122750</v>
      </c>
      <c r="CO25" s="6"/>
      <c r="CP25" s="5">
        <f>ROUND((CL25-CN25),5)</f>
        <v>30461.67</v>
      </c>
    </row>
    <row r="26" spans="1:94" x14ac:dyDescent="0.3">
      <c r="A26" s="2"/>
      <c r="B26" s="2"/>
      <c r="C26" s="2" t="s">
        <v>92</v>
      </c>
      <c r="D26" s="2"/>
      <c r="E26" s="2"/>
      <c r="F26" s="5"/>
      <c r="G26" s="6"/>
      <c r="H26" s="5"/>
      <c r="I26" s="6"/>
      <c r="J26" s="5"/>
      <c r="K26" s="6"/>
      <c r="L26" s="5"/>
      <c r="M26" s="6"/>
      <c r="N26" s="5"/>
      <c r="O26" s="6"/>
      <c r="P26" s="5"/>
      <c r="Q26" s="6"/>
      <c r="R26" s="5"/>
      <c r="S26" s="6"/>
      <c r="T26" s="5"/>
      <c r="U26" s="6"/>
      <c r="V26" s="5"/>
      <c r="W26" s="6"/>
      <c r="X26" s="5"/>
      <c r="Y26" s="6"/>
      <c r="Z26" s="5"/>
      <c r="AA26" s="6"/>
      <c r="AB26" s="5"/>
      <c r="AC26" s="6"/>
      <c r="AD26" s="5"/>
      <c r="AE26" s="6"/>
      <c r="AF26" s="6"/>
      <c r="AG26" s="6"/>
      <c r="AH26" s="6"/>
      <c r="AI26" s="6"/>
      <c r="AJ26" s="5"/>
      <c r="AK26" s="6"/>
      <c r="AL26" s="6"/>
      <c r="AM26" s="6"/>
      <c r="AN26" s="6"/>
      <c r="AO26" s="6"/>
      <c r="AP26" s="5"/>
      <c r="AQ26" s="6"/>
      <c r="AR26" s="5"/>
      <c r="AS26" s="6"/>
      <c r="AT26" s="5"/>
      <c r="AU26" s="6"/>
      <c r="AV26" s="5"/>
      <c r="AW26" s="6"/>
      <c r="AX26" s="5"/>
      <c r="AY26" s="6"/>
      <c r="AZ26" s="5"/>
      <c r="BA26" s="6"/>
      <c r="BB26" s="5"/>
      <c r="BC26" s="6"/>
      <c r="BD26" s="5"/>
      <c r="BE26" s="6"/>
      <c r="BF26" s="5"/>
      <c r="BG26" s="6"/>
      <c r="BH26" s="5"/>
      <c r="BI26" s="6"/>
      <c r="BJ26" s="5"/>
      <c r="BK26" s="6"/>
      <c r="BL26" s="5"/>
      <c r="BM26" s="6"/>
      <c r="BN26" s="5"/>
      <c r="BO26" s="6"/>
      <c r="BP26" s="5"/>
      <c r="BQ26" s="6"/>
      <c r="BR26" s="5"/>
      <c r="BS26" s="6"/>
      <c r="BT26" s="5"/>
      <c r="BU26" s="6"/>
      <c r="BV26" s="5"/>
      <c r="BW26" s="6"/>
      <c r="BX26" s="5"/>
      <c r="BY26" s="6"/>
      <c r="BZ26" s="5"/>
      <c r="CA26" s="6"/>
      <c r="CB26" s="6"/>
      <c r="CC26" s="6"/>
      <c r="CD26" s="6"/>
      <c r="CE26" s="6"/>
      <c r="CF26" s="5"/>
      <c r="CG26" s="6"/>
      <c r="CH26" s="5"/>
      <c r="CI26" s="6"/>
      <c r="CJ26" s="5"/>
      <c r="CK26" s="6"/>
      <c r="CL26" s="5"/>
      <c r="CM26" s="6"/>
      <c r="CN26" s="5"/>
      <c r="CO26" s="6"/>
      <c r="CP26" s="5"/>
    </row>
    <row r="27" spans="1:94" x14ac:dyDescent="0.3">
      <c r="A27" s="2"/>
      <c r="B27" s="2"/>
      <c r="C27" s="2"/>
      <c r="D27" s="2" t="s">
        <v>93</v>
      </c>
      <c r="E27" s="2"/>
      <c r="F27" s="5">
        <v>38242</v>
      </c>
      <c r="G27" s="6"/>
      <c r="H27" s="5">
        <v>26000</v>
      </c>
      <c r="I27" s="6"/>
      <c r="J27" s="5">
        <f>ROUND((F27-H27),5)</f>
        <v>12242</v>
      </c>
      <c r="K27" s="6"/>
      <c r="L27" s="5">
        <v>28096.880000000001</v>
      </c>
      <c r="M27" s="6"/>
      <c r="N27" s="5">
        <v>30000</v>
      </c>
      <c r="O27" s="6"/>
      <c r="P27" s="5">
        <f>ROUND((L27-N27),5)</f>
        <v>-1903.12</v>
      </c>
      <c r="Q27" s="6"/>
      <c r="R27" s="5">
        <v>571.16999999999996</v>
      </c>
      <c r="S27" s="6"/>
      <c r="T27" s="5">
        <v>1500</v>
      </c>
      <c r="U27" s="6"/>
      <c r="V27" s="5">
        <f>ROUND((R27-T27),5)</f>
        <v>-928.83</v>
      </c>
      <c r="W27" s="6"/>
      <c r="X27" s="5">
        <v>4932.0600000000004</v>
      </c>
      <c r="Y27" s="6"/>
      <c r="Z27" s="5">
        <v>8000</v>
      </c>
      <c r="AA27" s="6"/>
      <c r="AB27" s="5">
        <f>ROUND((X27-Z27),5)</f>
        <v>-3067.94</v>
      </c>
      <c r="AC27" s="6"/>
      <c r="AD27" s="5">
        <v>1977.92</v>
      </c>
      <c r="AE27" s="6"/>
      <c r="AF27" s="6"/>
      <c r="AG27" s="6"/>
      <c r="AH27" s="6"/>
      <c r="AI27" s="6"/>
      <c r="AJ27" s="5">
        <v>16629.11</v>
      </c>
      <c r="AK27" s="6"/>
      <c r="AL27" s="6"/>
      <c r="AM27" s="6"/>
      <c r="AN27" s="6"/>
      <c r="AO27" s="6"/>
      <c r="AP27" s="5">
        <v>0</v>
      </c>
      <c r="AQ27" s="6"/>
      <c r="AR27" s="5">
        <v>0</v>
      </c>
      <c r="AS27" s="6"/>
      <c r="AT27" s="5">
        <f>ROUND((AP27-AR27),5)</f>
        <v>0</v>
      </c>
      <c r="AU27" s="6"/>
      <c r="AV27" s="5">
        <f>ROUND(F27+L27+R27+X27+AD27+AJ27+AP27,5)</f>
        <v>90449.14</v>
      </c>
      <c r="AW27" s="6"/>
      <c r="AX27" s="5">
        <f>ROUND(H27+N27+T27+Z27+AF27+AL27+AR27,5)</f>
        <v>65500</v>
      </c>
      <c r="AY27" s="6"/>
      <c r="AZ27" s="5">
        <f>ROUND((AV27-AX27),5)</f>
        <v>24949.14</v>
      </c>
      <c r="BA27" s="6"/>
      <c r="BB27" s="5">
        <v>1444.28</v>
      </c>
      <c r="BC27" s="6"/>
      <c r="BD27" s="5">
        <v>1800</v>
      </c>
      <c r="BE27" s="6"/>
      <c r="BF27" s="5">
        <f>ROUND((BB27-BD27),5)</f>
        <v>-355.72</v>
      </c>
      <c r="BG27" s="6"/>
      <c r="BH27" s="5">
        <v>3025.27</v>
      </c>
      <c r="BI27" s="6"/>
      <c r="BJ27" s="5">
        <v>3300</v>
      </c>
      <c r="BK27" s="6"/>
      <c r="BL27" s="5">
        <f>ROUND((BH27-BJ27),5)</f>
        <v>-274.73</v>
      </c>
      <c r="BM27" s="6"/>
      <c r="BN27" s="5">
        <v>2047.69</v>
      </c>
      <c r="BO27" s="6"/>
      <c r="BP27" s="5">
        <v>2800</v>
      </c>
      <c r="BQ27" s="6"/>
      <c r="BR27" s="5">
        <f>ROUND((BN27-BP27),5)</f>
        <v>-752.31</v>
      </c>
      <c r="BS27" s="6"/>
      <c r="BT27" s="5">
        <v>913.32</v>
      </c>
      <c r="BU27" s="6"/>
      <c r="BV27" s="5">
        <v>350</v>
      </c>
      <c r="BW27" s="6"/>
      <c r="BX27" s="5">
        <f>ROUND((BT27-BV27),5)</f>
        <v>563.32000000000005</v>
      </c>
      <c r="BY27" s="6"/>
      <c r="BZ27" s="5">
        <v>144</v>
      </c>
      <c r="CA27" s="6"/>
      <c r="CB27" s="6"/>
      <c r="CC27" s="6"/>
      <c r="CD27" s="6"/>
      <c r="CE27" s="6"/>
      <c r="CF27" s="5">
        <f>ROUND(BB27+BH27+BN27+BT27+BZ27,5)</f>
        <v>7574.56</v>
      </c>
      <c r="CG27" s="6"/>
      <c r="CH27" s="5">
        <f>ROUND(BD27+BJ27+BP27+BV27+CB27,5)</f>
        <v>8250</v>
      </c>
      <c r="CI27" s="6"/>
      <c r="CJ27" s="5">
        <f>ROUND((CF27-CH27),5)</f>
        <v>-675.44</v>
      </c>
      <c r="CK27" s="6"/>
      <c r="CL27" s="5">
        <f>ROUND(AV27+CF27,5)</f>
        <v>98023.7</v>
      </c>
      <c r="CM27" s="6"/>
      <c r="CN27" s="5">
        <f>ROUND(AX27+CH27,5)</f>
        <v>73750</v>
      </c>
      <c r="CO27" s="6"/>
      <c r="CP27" s="5">
        <f>ROUND((CL27-CN27),5)</f>
        <v>24273.7</v>
      </c>
    </row>
    <row r="28" spans="1:94" ht="19.5" thickBot="1" x14ac:dyDescent="0.35">
      <c r="A28" s="2"/>
      <c r="B28" s="2"/>
      <c r="C28" s="2"/>
      <c r="D28" s="2" t="s">
        <v>107</v>
      </c>
      <c r="E28" s="2"/>
      <c r="F28" s="8">
        <v>0</v>
      </c>
      <c r="G28" s="6"/>
      <c r="H28" s="8"/>
      <c r="I28" s="6"/>
      <c r="J28" s="8"/>
      <c r="K28" s="6"/>
      <c r="L28" s="8">
        <v>0</v>
      </c>
      <c r="M28" s="6"/>
      <c r="N28" s="8"/>
      <c r="O28" s="6"/>
      <c r="P28" s="8"/>
      <c r="Q28" s="6"/>
      <c r="R28" s="8">
        <v>0</v>
      </c>
      <c r="S28" s="6"/>
      <c r="T28" s="8"/>
      <c r="U28" s="6"/>
      <c r="V28" s="8"/>
      <c r="W28" s="6"/>
      <c r="X28" s="8">
        <v>0</v>
      </c>
      <c r="Y28" s="6"/>
      <c r="Z28" s="8"/>
      <c r="AA28" s="6"/>
      <c r="AB28" s="8"/>
      <c r="AC28" s="6"/>
      <c r="AD28" s="8">
        <v>0</v>
      </c>
      <c r="AE28" s="6"/>
      <c r="AF28" s="6"/>
      <c r="AG28" s="6"/>
      <c r="AH28" s="6"/>
      <c r="AI28" s="6"/>
      <c r="AJ28" s="8">
        <v>0</v>
      </c>
      <c r="AK28" s="6"/>
      <c r="AL28" s="6"/>
      <c r="AM28" s="6"/>
      <c r="AN28" s="6"/>
      <c r="AO28" s="6"/>
      <c r="AP28" s="8">
        <v>0</v>
      </c>
      <c r="AQ28" s="6"/>
      <c r="AR28" s="8"/>
      <c r="AS28" s="6"/>
      <c r="AT28" s="8"/>
      <c r="AU28" s="6"/>
      <c r="AV28" s="8">
        <f>ROUND(F28+L28+R28+X28+AD28+AJ28+AP28,5)</f>
        <v>0</v>
      </c>
      <c r="AW28" s="6"/>
      <c r="AX28" s="8"/>
      <c r="AY28" s="6"/>
      <c r="AZ28" s="8"/>
      <c r="BA28" s="6"/>
      <c r="BB28" s="8">
        <v>0</v>
      </c>
      <c r="BC28" s="6"/>
      <c r="BD28" s="8"/>
      <c r="BE28" s="6"/>
      <c r="BF28" s="8"/>
      <c r="BG28" s="6"/>
      <c r="BH28" s="8">
        <v>0</v>
      </c>
      <c r="BI28" s="6"/>
      <c r="BJ28" s="8"/>
      <c r="BK28" s="6"/>
      <c r="BL28" s="8"/>
      <c r="BM28" s="6"/>
      <c r="BN28" s="8">
        <v>2000</v>
      </c>
      <c r="BO28" s="6"/>
      <c r="BP28" s="8">
        <v>500</v>
      </c>
      <c r="BQ28" s="6"/>
      <c r="BR28" s="8">
        <f>ROUND((BN28-BP28),5)</f>
        <v>1500</v>
      </c>
      <c r="BS28" s="6"/>
      <c r="BT28" s="8">
        <v>0</v>
      </c>
      <c r="BU28" s="6"/>
      <c r="BV28" s="8"/>
      <c r="BW28" s="6"/>
      <c r="BX28" s="8"/>
      <c r="BY28" s="6"/>
      <c r="BZ28" s="8">
        <v>0</v>
      </c>
      <c r="CA28" s="6"/>
      <c r="CB28" s="6"/>
      <c r="CC28" s="6"/>
      <c r="CD28" s="6"/>
      <c r="CE28" s="6"/>
      <c r="CF28" s="8">
        <f>ROUND(BB28+BH28+BN28+BT28+BZ28,5)</f>
        <v>2000</v>
      </c>
      <c r="CG28" s="6"/>
      <c r="CH28" s="8">
        <f>ROUND(BD28+BJ28+BP28+BV28+CB28,5)</f>
        <v>500</v>
      </c>
      <c r="CI28" s="6"/>
      <c r="CJ28" s="8">
        <f>ROUND((CF28-CH28),5)</f>
        <v>1500</v>
      </c>
      <c r="CK28" s="6"/>
      <c r="CL28" s="8">
        <f>ROUND(AV28+CF28,5)</f>
        <v>2000</v>
      </c>
      <c r="CM28" s="6"/>
      <c r="CN28" s="8">
        <f>ROUND(AX28+CH28,5)</f>
        <v>500</v>
      </c>
      <c r="CO28" s="6"/>
      <c r="CP28" s="8">
        <f>ROUND((CL28-CN28),5)</f>
        <v>1500</v>
      </c>
    </row>
    <row r="29" spans="1:94" ht="19.5" thickBot="1" x14ac:dyDescent="0.35">
      <c r="A29" s="2"/>
      <c r="B29" s="2"/>
      <c r="C29" s="2" t="s">
        <v>108</v>
      </c>
      <c r="D29" s="2"/>
      <c r="E29" s="2"/>
      <c r="F29" s="9">
        <f>ROUND(SUM(F26:F28),5)</f>
        <v>38242</v>
      </c>
      <c r="G29" s="6"/>
      <c r="H29" s="9">
        <f>ROUND(SUM(H26:H28),5)</f>
        <v>26000</v>
      </c>
      <c r="I29" s="6"/>
      <c r="J29" s="9">
        <f>ROUND((F29-H29),5)</f>
        <v>12242</v>
      </c>
      <c r="K29" s="6"/>
      <c r="L29" s="9">
        <f>ROUND(SUM(L26:L28),5)</f>
        <v>28096.880000000001</v>
      </c>
      <c r="M29" s="6"/>
      <c r="N29" s="9">
        <f>ROUND(SUM(N26:N28),5)</f>
        <v>30000</v>
      </c>
      <c r="O29" s="6"/>
      <c r="P29" s="9">
        <f>ROUND((L29-N29),5)</f>
        <v>-1903.12</v>
      </c>
      <c r="Q29" s="6"/>
      <c r="R29" s="9">
        <f>ROUND(SUM(R26:R28),5)</f>
        <v>571.16999999999996</v>
      </c>
      <c r="S29" s="6"/>
      <c r="T29" s="9">
        <f>ROUND(SUM(T26:T28),5)</f>
        <v>1500</v>
      </c>
      <c r="U29" s="6"/>
      <c r="V29" s="9">
        <f>ROUND((R29-T29),5)</f>
        <v>-928.83</v>
      </c>
      <c r="W29" s="6"/>
      <c r="X29" s="9">
        <f>ROUND(SUM(X26:X28),5)</f>
        <v>4932.0600000000004</v>
      </c>
      <c r="Y29" s="6"/>
      <c r="Z29" s="9">
        <f>ROUND(SUM(Z26:Z28),5)</f>
        <v>8000</v>
      </c>
      <c r="AA29" s="6"/>
      <c r="AB29" s="9">
        <f>ROUND((X29-Z29),5)</f>
        <v>-3067.94</v>
      </c>
      <c r="AC29" s="6"/>
      <c r="AD29" s="9">
        <f>ROUND(SUM(AD26:AD28),5)</f>
        <v>1977.92</v>
      </c>
      <c r="AE29" s="6"/>
      <c r="AF29" s="6"/>
      <c r="AG29" s="6"/>
      <c r="AH29" s="6"/>
      <c r="AI29" s="6"/>
      <c r="AJ29" s="9">
        <f>ROUND(SUM(AJ26:AJ28),5)</f>
        <v>16629.11</v>
      </c>
      <c r="AK29" s="6"/>
      <c r="AL29" s="6"/>
      <c r="AM29" s="6"/>
      <c r="AN29" s="6"/>
      <c r="AO29" s="6"/>
      <c r="AP29" s="9">
        <f>ROUND(SUM(AP26:AP28),5)</f>
        <v>0</v>
      </c>
      <c r="AQ29" s="6"/>
      <c r="AR29" s="9">
        <f>ROUND(SUM(AR26:AR28),5)</f>
        <v>0</v>
      </c>
      <c r="AS29" s="6"/>
      <c r="AT29" s="9">
        <f>ROUND((AP29-AR29),5)</f>
        <v>0</v>
      </c>
      <c r="AU29" s="6"/>
      <c r="AV29" s="9">
        <f>ROUND(F29+L29+R29+X29+AD29+AJ29+AP29,5)</f>
        <v>90449.14</v>
      </c>
      <c r="AW29" s="6"/>
      <c r="AX29" s="9">
        <f>ROUND(H29+N29+T29+Z29+AF29+AL29+AR29,5)</f>
        <v>65500</v>
      </c>
      <c r="AY29" s="6"/>
      <c r="AZ29" s="9">
        <f>ROUND((AV29-AX29),5)</f>
        <v>24949.14</v>
      </c>
      <c r="BA29" s="6"/>
      <c r="BB29" s="9">
        <f>ROUND(SUM(BB26:BB28),5)</f>
        <v>1444.28</v>
      </c>
      <c r="BC29" s="6"/>
      <c r="BD29" s="9">
        <f>ROUND(SUM(BD26:BD28),5)</f>
        <v>1800</v>
      </c>
      <c r="BE29" s="6"/>
      <c r="BF29" s="9">
        <f>ROUND((BB29-BD29),5)</f>
        <v>-355.72</v>
      </c>
      <c r="BG29" s="6"/>
      <c r="BH29" s="9">
        <f>ROUND(SUM(BH26:BH28),5)</f>
        <v>3025.27</v>
      </c>
      <c r="BI29" s="6"/>
      <c r="BJ29" s="9">
        <f>ROUND(SUM(BJ26:BJ28),5)</f>
        <v>3300</v>
      </c>
      <c r="BK29" s="6"/>
      <c r="BL29" s="9">
        <f>ROUND((BH29-BJ29),5)</f>
        <v>-274.73</v>
      </c>
      <c r="BM29" s="6"/>
      <c r="BN29" s="9">
        <f>ROUND(SUM(BN26:BN28),5)</f>
        <v>4047.69</v>
      </c>
      <c r="BO29" s="6"/>
      <c r="BP29" s="9">
        <f>ROUND(SUM(BP26:BP28),5)</f>
        <v>3300</v>
      </c>
      <c r="BQ29" s="6"/>
      <c r="BR29" s="9">
        <f>ROUND((BN29-BP29),5)</f>
        <v>747.69</v>
      </c>
      <c r="BS29" s="6"/>
      <c r="BT29" s="9">
        <f>ROUND(SUM(BT26:BT28),5)</f>
        <v>913.32</v>
      </c>
      <c r="BU29" s="6"/>
      <c r="BV29" s="9">
        <f>ROUND(SUM(BV26:BV28),5)</f>
        <v>350</v>
      </c>
      <c r="BW29" s="6"/>
      <c r="BX29" s="9">
        <f>ROUND((BT29-BV29),5)</f>
        <v>563.32000000000005</v>
      </c>
      <c r="BY29" s="6"/>
      <c r="BZ29" s="9">
        <f>ROUND(SUM(BZ26:BZ28),5)</f>
        <v>144</v>
      </c>
      <c r="CA29" s="6"/>
      <c r="CB29" s="6"/>
      <c r="CC29" s="6"/>
      <c r="CD29" s="6"/>
      <c r="CE29" s="6"/>
      <c r="CF29" s="9">
        <f>ROUND(BB29+BH29+BN29+BT29+BZ29,5)</f>
        <v>9574.56</v>
      </c>
      <c r="CG29" s="6"/>
      <c r="CH29" s="9">
        <f>ROUND(BD29+BJ29+BP29+BV29+CB29,5)</f>
        <v>8750</v>
      </c>
      <c r="CI29" s="6"/>
      <c r="CJ29" s="9">
        <f>ROUND((CF29-CH29),5)</f>
        <v>824.56</v>
      </c>
      <c r="CK29" s="6"/>
      <c r="CL29" s="9">
        <f>ROUND(AV29+CF29,5)</f>
        <v>100023.7</v>
      </c>
      <c r="CM29" s="6"/>
      <c r="CN29" s="9">
        <f>ROUND(AX29+CH29,5)</f>
        <v>74250</v>
      </c>
      <c r="CO29" s="6"/>
      <c r="CP29" s="9">
        <f>ROUND((CL29-CN29),5)</f>
        <v>25773.7</v>
      </c>
    </row>
    <row r="30" spans="1:94" ht="19.5" thickBot="1" x14ac:dyDescent="0.35">
      <c r="A30" s="2"/>
      <c r="B30" s="2" t="s">
        <v>109</v>
      </c>
      <c r="C30" s="2"/>
      <c r="D30" s="2"/>
      <c r="E30" s="2"/>
      <c r="F30" s="9">
        <f>ROUND(F21+F25-F29,5)</f>
        <v>4788.7</v>
      </c>
      <c r="G30" s="6"/>
      <c r="H30" s="9">
        <f>ROUND(H21+H25-H29,5)</f>
        <v>8500</v>
      </c>
      <c r="I30" s="6"/>
      <c r="J30" s="9">
        <f>ROUND((F30-H30),5)</f>
        <v>-3711.3</v>
      </c>
      <c r="K30" s="6"/>
      <c r="L30" s="9">
        <f>ROUND(L21+L25-L29,5)</f>
        <v>37093.120000000003</v>
      </c>
      <c r="M30" s="6"/>
      <c r="N30" s="9">
        <f>ROUND(N21+N25-N29,5)</f>
        <v>33000</v>
      </c>
      <c r="O30" s="6"/>
      <c r="P30" s="9">
        <f>ROUND((L30-N30),5)</f>
        <v>4093.12</v>
      </c>
      <c r="Q30" s="6"/>
      <c r="R30" s="9">
        <f>ROUND(R21+R25-R29,5)</f>
        <v>-571.16999999999996</v>
      </c>
      <c r="S30" s="6"/>
      <c r="T30" s="9">
        <f>ROUND(T21+T25-T29,5)</f>
        <v>0</v>
      </c>
      <c r="U30" s="6"/>
      <c r="V30" s="9">
        <f>ROUND((R30-T30),5)</f>
        <v>-571.16999999999996</v>
      </c>
      <c r="W30" s="6"/>
      <c r="X30" s="9">
        <f>ROUND(X21+X25-X29,5)</f>
        <v>6834.43</v>
      </c>
      <c r="Y30" s="6"/>
      <c r="Z30" s="9">
        <f>ROUND(Z21+Z25-Z29,5)</f>
        <v>7000</v>
      </c>
      <c r="AA30" s="6"/>
      <c r="AB30" s="9">
        <f>ROUND((X30-Z30),5)</f>
        <v>-165.57</v>
      </c>
      <c r="AC30" s="6"/>
      <c r="AD30" s="9">
        <f>ROUND(AD21+AD25-AD29,5)</f>
        <v>-1609.92</v>
      </c>
      <c r="AE30" s="6"/>
      <c r="AF30" s="6"/>
      <c r="AG30" s="6"/>
      <c r="AH30" s="6"/>
      <c r="AI30" s="6"/>
      <c r="AJ30" s="9">
        <f>ROUND(AJ21+AJ25-AJ29,5)</f>
        <v>8370.89</v>
      </c>
      <c r="AK30" s="6"/>
      <c r="AL30" s="6"/>
      <c r="AM30" s="6"/>
      <c r="AN30" s="6"/>
      <c r="AO30" s="6"/>
      <c r="AP30" s="9">
        <f>ROUND(AP21+AP25-AP29,5)</f>
        <v>0</v>
      </c>
      <c r="AQ30" s="6"/>
      <c r="AR30" s="9">
        <f>ROUND(AR21+AR25-AR29,5)</f>
        <v>0</v>
      </c>
      <c r="AS30" s="6"/>
      <c r="AT30" s="9">
        <f>ROUND((AP30-AR30),5)</f>
        <v>0</v>
      </c>
      <c r="AU30" s="6"/>
      <c r="AV30" s="9">
        <f>ROUND(F30+L30+R30+X30+AD30+AJ30+AP30,5)</f>
        <v>54906.05</v>
      </c>
      <c r="AW30" s="6"/>
      <c r="AX30" s="9">
        <f>ROUND(H30+N30+T30+Z30+AF30+AL30+AR30,5)</f>
        <v>48500</v>
      </c>
      <c r="AY30" s="6"/>
      <c r="AZ30" s="9">
        <f>ROUND((AV30-AX30),5)</f>
        <v>6406.05</v>
      </c>
      <c r="BA30" s="6"/>
      <c r="BB30" s="9">
        <f>ROUND(BB21+BB25-BB29,5)</f>
        <v>-515.28</v>
      </c>
      <c r="BC30" s="6"/>
      <c r="BD30" s="9">
        <f>ROUND(BD21+BD25-BD29,5)</f>
        <v>0</v>
      </c>
      <c r="BE30" s="6"/>
      <c r="BF30" s="9">
        <f>ROUND((BB30-BD30),5)</f>
        <v>-515.28</v>
      </c>
      <c r="BG30" s="6"/>
      <c r="BH30" s="9">
        <f>ROUND(BH21+BH25-BH29,5)</f>
        <v>-2454.67</v>
      </c>
      <c r="BI30" s="6"/>
      <c r="BJ30" s="9">
        <f>ROUND(BJ21+BJ25-BJ29,5)</f>
        <v>0</v>
      </c>
      <c r="BK30" s="6"/>
      <c r="BL30" s="9">
        <f>ROUND((BH30-BJ30),5)</f>
        <v>-2454.67</v>
      </c>
      <c r="BM30" s="6"/>
      <c r="BN30" s="9">
        <f>ROUND(BN21+BN25-BN29,5)</f>
        <v>1426.31</v>
      </c>
      <c r="BO30" s="6"/>
      <c r="BP30" s="9">
        <f>ROUND(BP21+BP25-BP29,5)</f>
        <v>0</v>
      </c>
      <c r="BQ30" s="6"/>
      <c r="BR30" s="9">
        <f>ROUND((BN30-BP30),5)</f>
        <v>1426.31</v>
      </c>
      <c r="BS30" s="6"/>
      <c r="BT30" s="9">
        <f>ROUND(BT21+BT25-BT29,5)</f>
        <v>-30.44</v>
      </c>
      <c r="BU30" s="6"/>
      <c r="BV30" s="9">
        <f>ROUND(BV21+BV25-BV29,5)</f>
        <v>0</v>
      </c>
      <c r="BW30" s="6"/>
      <c r="BX30" s="9">
        <f>ROUND((BT30-BV30),5)</f>
        <v>-30.44</v>
      </c>
      <c r="BY30" s="6"/>
      <c r="BZ30" s="9">
        <f>ROUND(BZ21+BZ25-BZ29,5)</f>
        <v>-144</v>
      </c>
      <c r="CA30" s="6"/>
      <c r="CB30" s="6"/>
      <c r="CC30" s="6"/>
      <c r="CD30" s="6"/>
      <c r="CE30" s="6"/>
      <c r="CF30" s="9">
        <f>ROUND(BB30+BH30+BN30+BT30+BZ30,5)</f>
        <v>-1718.08</v>
      </c>
      <c r="CG30" s="6"/>
      <c r="CH30" s="9">
        <f>ROUND(BD30+BJ30+BP30+BV30+CB30,5)</f>
        <v>0</v>
      </c>
      <c r="CI30" s="6"/>
      <c r="CJ30" s="9">
        <f>ROUND((CF30-CH30),5)</f>
        <v>-1718.08</v>
      </c>
      <c r="CK30" s="6"/>
      <c r="CL30" s="9">
        <f>ROUND(AV30+CF30,5)</f>
        <v>53187.97</v>
      </c>
      <c r="CM30" s="6"/>
      <c r="CN30" s="9">
        <f>ROUND(AX30+CH30,5)</f>
        <v>48500</v>
      </c>
      <c r="CO30" s="6"/>
      <c r="CP30" s="9">
        <f>ROUND((CL30-CN30),5)</f>
        <v>4687.97</v>
      </c>
    </row>
    <row r="31" spans="1:94" s="12" customFormat="1" ht="12" thickBot="1" x14ac:dyDescent="0.25">
      <c r="A31" s="2" t="s">
        <v>110</v>
      </c>
      <c r="B31" s="2"/>
      <c r="C31" s="2"/>
      <c r="D31" s="2"/>
      <c r="E31" s="2"/>
      <c r="F31" s="11">
        <f>ROUND(F20+F30,5)</f>
        <v>1835.7</v>
      </c>
      <c r="G31" s="2"/>
      <c r="H31" s="11">
        <f>ROUND(H20+H30,5)</f>
        <v>1000</v>
      </c>
      <c r="I31" s="2"/>
      <c r="J31" s="11">
        <f>ROUND((F31-H31),5)</f>
        <v>835.7</v>
      </c>
      <c r="K31" s="2"/>
      <c r="L31" s="11">
        <f>ROUND(L20+L30,5)</f>
        <v>36394.120000000003</v>
      </c>
      <c r="M31" s="2"/>
      <c r="N31" s="11">
        <f>ROUND(N20+N30,5)</f>
        <v>33000</v>
      </c>
      <c r="O31" s="2"/>
      <c r="P31" s="11">
        <f>ROUND((L31-N31),5)</f>
        <v>3394.12</v>
      </c>
      <c r="Q31" s="2"/>
      <c r="R31" s="11">
        <f>ROUND(R20+R30,5)</f>
        <v>-571.16999999999996</v>
      </c>
      <c r="S31" s="2"/>
      <c r="T31" s="11">
        <f>ROUND(T20+T30,5)</f>
        <v>0</v>
      </c>
      <c r="U31" s="2"/>
      <c r="V31" s="11">
        <f>ROUND((R31-T31),5)</f>
        <v>-571.16999999999996</v>
      </c>
      <c r="W31" s="2"/>
      <c r="X31" s="11">
        <f>ROUND(X20+X30,5)</f>
        <v>6834.43</v>
      </c>
      <c r="Y31" s="2"/>
      <c r="Z31" s="11">
        <f>ROUND(Z20+Z30,5)</f>
        <v>7000</v>
      </c>
      <c r="AA31" s="2"/>
      <c r="AB31" s="11">
        <f>ROUND((X31-Z31),5)</f>
        <v>-165.57</v>
      </c>
      <c r="AC31" s="2"/>
      <c r="AD31" s="11">
        <f>ROUND(AD20+AD30,5)</f>
        <v>-1609.92</v>
      </c>
      <c r="AE31" s="2"/>
      <c r="AF31" s="2"/>
      <c r="AG31" s="2"/>
      <c r="AH31" s="2"/>
      <c r="AI31" s="2"/>
      <c r="AJ31" s="11">
        <f>ROUND(AJ20+AJ30,5)</f>
        <v>8370.89</v>
      </c>
      <c r="AK31" s="2"/>
      <c r="AL31" s="2"/>
      <c r="AM31" s="2"/>
      <c r="AN31" s="2"/>
      <c r="AO31" s="2"/>
      <c r="AP31" s="11">
        <f>ROUND(AP20+AP30,5)</f>
        <v>-43241.91</v>
      </c>
      <c r="AQ31" s="2"/>
      <c r="AR31" s="11">
        <f>ROUND(AR20+AR30,5)</f>
        <v>-71500</v>
      </c>
      <c r="AS31" s="2"/>
      <c r="AT31" s="11">
        <f>ROUND((AP31-AR31),5)</f>
        <v>28258.09</v>
      </c>
      <c r="AU31" s="2"/>
      <c r="AV31" s="11">
        <f>ROUND(F31+L31+R31+X31+AD31+AJ31+AP31,5)</f>
        <v>8012.14</v>
      </c>
      <c r="AW31" s="2"/>
      <c r="AX31" s="11">
        <f>ROUND(H31+N31+T31+Z31+AF31+AL31+AR31,5)</f>
        <v>-30500</v>
      </c>
      <c r="AY31" s="2"/>
      <c r="AZ31" s="11">
        <f>ROUND((AV31-AX31),5)</f>
        <v>38512.14</v>
      </c>
      <c r="BA31" s="2"/>
      <c r="BB31" s="11">
        <f>ROUND(BB20+BB30,5)</f>
        <v>1684.72</v>
      </c>
      <c r="BC31" s="2"/>
      <c r="BD31" s="11">
        <f>ROUND(BD20+BD30,5)</f>
        <v>1900</v>
      </c>
      <c r="BE31" s="2"/>
      <c r="BF31" s="11">
        <f>ROUND((BB31-BD31),5)</f>
        <v>-215.28</v>
      </c>
      <c r="BG31" s="2"/>
      <c r="BH31" s="11">
        <f>ROUND(BH20+BH30,5)</f>
        <v>1029.5</v>
      </c>
      <c r="BI31" s="2"/>
      <c r="BJ31" s="11">
        <f>ROUND(BJ20+BJ30,5)</f>
        <v>3400</v>
      </c>
      <c r="BK31" s="2"/>
      <c r="BL31" s="11">
        <f>ROUND((BH31-BJ31),5)</f>
        <v>-2370.5</v>
      </c>
      <c r="BM31" s="2"/>
      <c r="BN31" s="11">
        <f>ROUND(BN20+BN30,5)</f>
        <v>4302.33</v>
      </c>
      <c r="BO31" s="2"/>
      <c r="BP31" s="11">
        <f>ROUND(BP20+BP30,5)</f>
        <v>3400</v>
      </c>
      <c r="BQ31" s="2"/>
      <c r="BR31" s="11">
        <f>ROUND((BN31-BP31),5)</f>
        <v>902.33</v>
      </c>
      <c r="BS31" s="2"/>
      <c r="BT31" s="11">
        <f>ROUND(BT20+BT30,5)</f>
        <v>-30.44</v>
      </c>
      <c r="BU31" s="2"/>
      <c r="BV31" s="11">
        <f>ROUND(BV20+BV30,5)</f>
        <v>0</v>
      </c>
      <c r="BW31" s="2"/>
      <c r="BX31" s="11">
        <f>ROUND((BT31-BV31),5)</f>
        <v>-30.44</v>
      </c>
      <c r="BY31" s="2"/>
      <c r="BZ31" s="11">
        <f>ROUND(BZ20+BZ30,5)</f>
        <v>-144</v>
      </c>
      <c r="CA31" s="2"/>
      <c r="CB31" s="2"/>
      <c r="CC31" s="2"/>
      <c r="CD31" s="2"/>
      <c r="CE31" s="2"/>
      <c r="CF31" s="11">
        <f>ROUND(BB31+BH31+BN31+BT31+BZ31,5)</f>
        <v>6842.11</v>
      </c>
      <c r="CG31" s="2"/>
      <c r="CH31" s="11">
        <f>ROUND(BD31+BJ31+BP31+BV31+CB31,5)</f>
        <v>8700</v>
      </c>
      <c r="CI31" s="2"/>
      <c r="CJ31" s="11">
        <f>ROUND((CF31-CH31),5)</f>
        <v>-1857.89</v>
      </c>
      <c r="CK31" s="2"/>
      <c r="CL31" s="11">
        <f>ROUND(AV31+CF31,5)</f>
        <v>14854.25</v>
      </c>
      <c r="CM31" s="2"/>
      <c r="CN31" s="11">
        <f>ROUND(AX31+CH31,5)</f>
        <v>-21800</v>
      </c>
      <c r="CO31" s="2"/>
      <c r="CP31" s="11">
        <f>ROUND((CL31-CN31),5)</f>
        <v>36654.25</v>
      </c>
    </row>
    <row r="32" spans="1:94" ht="19.5" thickTop="1" x14ac:dyDescent="0.3"/>
  </sheetData>
  <pageMargins left="0.7" right="0.7" top="0.75" bottom="0.75" header="0.1" footer="0.3"/>
  <pageSetup orientation="portrait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57150</xdr:colOff>
                <xdr:row>0</xdr:row>
                <xdr:rowOff>228600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57150</xdr:colOff>
                <xdr:row>0</xdr:row>
                <xdr:rowOff>228600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BalanceSheet</vt:lpstr>
      <vt:lpstr>YTDP&amp;L</vt:lpstr>
      <vt:lpstr>YTDP&amp;LbyFund</vt:lpstr>
      <vt:lpstr>BalanceSheet!Print_Titles</vt:lpstr>
      <vt:lpstr>'YTDP&amp;L'!Print_Titles</vt:lpstr>
      <vt:lpstr>'YTDP&amp;LbyFund'!Print_Titles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Kurth</dc:creator>
  <cp:lastModifiedBy>Mike Kurth</cp:lastModifiedBy>
  <dcterms:created xsi:type="dcterms:W3CDTF">2020-01-06T20:11:06Z</dcterms:created>
  <dcterms:modified xsi:type="dcterms:W3CDTF">2020-01-06T20:42:32Z</dcterms:modified>
</cp:coreProperties>
</file>